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<sst xmlns="http://schemas.openxmlformats.org/spreadsheetml/2006/main" count="78" uniqueCount="51">
  <si>
    <t>Music General Effect</t>
  </si>
  <si>
    <t>Performance Effectiveness</t>
  </si>
  <si>
    <t>Coordination</t>
  </si>
  <si>
    <t>Total</t>
  </si>
  <si>
    <t>Music Execution</t>
  </si>
  <si>
    <t>Brass</t>
  </si>
  <si>
    <t>Woodwind</t>
  </si>
  <si>
    <t>Overall Musicianship</t>
  </si>
  <si>
    <t>Marching and Maneuvering General Effect</t>
  </si>
  <si>
    <t>Repertoire Effectiveness</t>
  </si>
  <si>
    <t>Marching and Maneuvering Execution</t>
  </si>
  <si>
    <t>Accuracy &amp; Definition</t>
  </si>
  <si>
    <t>Visual Content</t>
  </si>
  <si>
    <t>Auxiliary</t>
  </si>
  <si>
    <t>Total Score 1A</t>
  </si>
  <si>
    <t>Rank 1A</t>
  </si>
  <si>
    <t>Total Score 2A</t>
  </si>
  <si>
    <t>Rank 2A</t>
  </si>
  <si>
    <t>Band auxilary</t>
  </si>
  <si>
    <t>Y</t>
  </si>
  <si>
    <t>N</t>
  </si>
  <si>
    <t>Total Scores and Placement</t>
  </si>
  <si>
    <t>Overall Rank</t>
  </si>
  <si>
    <t>Total Score Ex</t>
  </si>
  <si>
    <r>
      <t xml:space="preserve">Outstanding horn line (Muscial Content </t>
    </r>
    <r>
      <rPr>
        <sz val="12"/>
        <rFont val="Arial"/>
        <family val="0"/>
      </rPr>
      <t>≥</t>
    </r>
    <r>
      <rPr>
        <sz val="10.8"/>
        <rFont val="Calibri"/>
        <family val="2"/>
      </rPr>
      <t xml:space="preserve"> 82)</t>
    </r>
  </si>
  <si>
    <r>
      <t xml:space="preserve">Outstanding drumline (Percussion </t>
    </r>
    <r>
      <rPr>
        <sz val="12"/>
        <rFont val="Arial"/>
        <family val="0"/>
      </rPr>
      <t>≥</t>
    </r>
    <r>
      <rPr>
        <sz val="10.8"/>
        <rFont val="Calibri"/>
        <family val="2"/>
      </rPr>
      <t xml:space="preserve"> 34)</t>
    </r>
  </si>
  <si>
    <t>Muscial Content</t>
  </si>
  <si>
    <r>
      <t xml:space="preserve">Outstanding drill design (Repertoire Effectiveness </t>
    </r>
    <r>
      <rPr>
        <sz val="12"/>
        <color indexed="8"/>
        <rFont val="Arial"/>
        <family val="0"/>
      </rPr>
      <t>≥</t>
    </r>
    <r>
      <rPr>
        <sz val="10.8"/>
        <color indexed="8"/>
        <rFont val="Calibri"/>
        <family val="2"/>
      </rPr>
      <t xml:space="preserve"> 82 / 71)</t>
    </r>
  </si>
  <si>
    <t>Percussion</t>
  </si>
  <si>
    <r>
      <t xml:space="preserve">Outstanding Marching exec (Accuracy + Technique </t>
    </r>
    <r>
      <rPr>
        <sz val="12"/>
        <color indexed="8"/>
        <rFont val="Arial"/>
        <family val="0"/>
      </rPr>
      <t>≥</t>
    </r>
    <r>
      <rPr>
        <sz val="10.8"/>
        <color indexed="8"/>
        <rFont val="Calibri"/>
        <family val="2"/>
      </rPr>
      <t xml:space="preserve"> 75 / 102)</t>
    </r>
  </si>
  <si>
    <t>Auxiliary / Coordination</t>
  </si>
  <si>
    <t>Technique</t>
  </si>
  <si>
    <r>
      <t xml:space="preserve">Outstanding color guard (Auxiliary / Coordination </t>
    </r>
    <r>
      <rPr>
        <sz val="12"/>
        <color indexed="8"/>
        <rFont val="Arial"/>
        <family val="0"/>
      </rPr>
      <t>≥</t>
    </r>
    <r>
      <rPr>
        <sz val="10.8"/>
        <color indexed="8"/>
        <rFont val="Calibri"/>
        <family val="2"/>
      </rPr>
      <t xml:space="preserve"> 41)</t>
    </r>
  </si>
  <si>
    <t>Class</t>
  </si>
  <si>
    <t>Wilton Festival of Bands - 10/10/15</t>
  </si>
  <si>
    <t>Central City</t>
  </si>
  <si>
    <t>Springville</t>
  </si>
  <si>
    <t>2A</t>
  </si>
  <si>
    <t>West Branch</t>
  </si>
  <si>
    <t>Belle Plaine</t>
  </si>
  <si>
    <t>Cascade</t>
  </si>
  <si>
    <t>Louisa-Muscatine</t>
  </si>
  <si>
    <t>Mid-Prairie</t>
  </si>
  <si>
    <t>Highland</t>
  </si>
  <si>
    <t>North Linn</t>
  </si>
  <si>
    <t>Rushville Industry</t>
  </si>
  <si>
    <t>Don Bosco</t>
  </si>
  <si>
    <t>Wilton</t>
  </si>
  <si>
    <t>1A</t>
  </si>
  <si>
    <t>EX</t>
  </si>
  <si>
    <t>West Burlington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</si>
</sst>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Arial"/>
      <family val="0"/>
    </font>
    <font>
      <sz val="10.8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Arial"/>
      <family val="0"/>
    </font>
    <font>
      <sz val="10.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ck"/>
      <right/>
      <top style="thin"/>
      <bottom style="medium"/>
    </border>
    <border>
      <left style="thick"/>
      <right/>
      <top style="medium"/>
      <bottom style="thin"/>
    </border>
    <border>
      <left/>
      <right style="thick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 style="medium"/>
    </border>
    <border>
      <left style="thin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ck"/>
      <right/>
      <top style="medium"/>
      <bottom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double"/>
      <bottom style="thick"/>
    </border>
    <border>
      <left/>
      <right/>
      <top style="medium"/>
      <bottom/>
    </border>
    <border>
      <left/>
      <right style="thick"/>
      <top style="medium"/>
      <bottom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32" borderId="14" xfId="0" applyFont="1" applyFill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1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2" fillId="32" borderId="18" xfId="0" applyFont="1" applyFill="1" applyBorder="1" applyAlignment="1">
      <alignment horizontal="left"/>
    </xf>
    <xf numFmtId="0" fontId="4" fillId="32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2" fillId="32" borderId="18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2" fillId="10" borderId="28" xfId="0" applyFont="1" applyFill="1" applyBorder="1" applyAlignment="1">
      <alignment horizontal="left"/>
    </xf>
    <xf numFmtId="0" fontId="4" fillId="10" borderId="0" xfId="0" applyFont="1" applyFill="1" applyBorder="1" applyAlignment="1">
      <alignment/>
    </xf>
    <xf numFmtId="0" fontId="4" fillId="10" borderId="29" xfId="0" applyFont="1" applyFill="1" applyBorder="1" applyAlignment="1">
      <alignment/>
    </xf>
    <xf numFmtId="0" fontId="3" fillId="0" borderId="22" xfId="0" applyFont="1" applyFill="1" applyBorder="1" applyAlignment="1">
      <alignment horizontal="right"/>
    </xf>
    <xf numFmtId="0" fontId="3" fillId="0" borderId="30" xfId="0" applyFont="1" applyBorder="1" applyAlignment="1" applyProtection="1">
      <alignment textRotation="90"/>
      <protection locked="0"/>
    </xf>
    <xf numFmtId="0" fontId="3" fillId="0" borderId="31" xfId="0" applyFont="1" applyBorder="1" applyAlignment="1" applyProtection="1">
      <alignment textRotation="90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64" fontId="4" fillId="0" borderId="40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0" fontId="0" fillId="0" borderId="42" xfId="0" applyBorder="1" applyAlignment="1" applyProtection="1">
      <alignment horizontal="center"/>
      <protection locked="0"/>
    </xf>
    <xf numFmtId="0" fontId="3" fillId="0" borderId="39" xfId="0" applyFont="1" applyBorder="1" applyAlignment="1">
      <alignment/>
    </xf>
    <xf numFmtId="0" fontId="0" fillId="0" borderId="37" xfId="0" applyBorder="1" applyAlignment="1">
      <alignment/>
    </xf>
    <xf numFmtId="0" fontId="3" fillId="0" borderId="34" xfId="0" applyFont="1" applyBorder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" fillId="0" borderId="28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3" fillId="0" borderId="28" xfId="0" applyFont="1" applyBorder="1" applyAlignment="1">
      <alignment/>
    </xf>
    <xf numFmtId="0" fontId="0" fillId="0" borderId="0" xfId="0" applyAlignment="1">
      <alignment/>
    </xf>
    <xf numFmtId="0" fontId="8" fillId="0" borderId="38" xfId="0" applyFont="1" applyBorder="1" applyAlignment="1">
      <alignment/>
    </xf>
    <xf numFmtId="0" fontId="0" fillId="0" borderId="36" xfId="0" applyBorder="1" applyAlignment="1">
      <alignment/>
    </xf>
    <xf numFmtId="0" fontId="8" fillId="0" borderId="28" xfId="0" applyFont="1" applyBorder="1" applyAlignment="1">
      <alignment/>
    </xf>
    <xf numFmtId="0" fontId="3" fillId="0" borderId="45" xfId="0" applyFont="1" applyBorder="1" applyAlignment="1">
      <alignment horizontal="right"/>
    </xf>
    <xf numFmtId="0" fontId="0" fillId="0" borderId="46" xfId="0" applyBorder="1" applyAlignment="1">
      <alignment/>
    </xf>
    <xf numFmtId="0" fontId="3" fillId="0" borderId="47" xfId="0" applyFont="1" applyBorder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indexed="31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75" zoomScaleNormal="75" zoomScalePageLayoutView="0" workbookViewId="0" topLeftCell="A1">
      <pane xSplit="3" ySplit="1" topLeftCell="D1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26" sqref="P26"/>
    </sheetView>
  </sheetViews>
  <sheetFormatPr defaultColWidth="9.140625" defaultRowHeight="15"/>
  <cols>
    <col min="1" max="1" width="52.7109375" style="1" customWidth="1"/>
    <col min="2" max="2" width="5.00390625" style="1" customWidth="1"/>
    <col min="3" max="3" width="5.140625" style="1" customWidth="1"/>
    <col min="4" max="16" width="5.7109375" style="1" customWidth="1"/>
    <col min="17" max="16384" width="9.140625" style="1" customWidth="1"/>
  </cols>
  <sheetData>
    <row r="1" spans="1:16" ht="96" customHeight="1" thickTop="1">
      <c r="A1" s="71" t="s">
        <v>34</v>
      </c>
      <c r="B1" s="72"/>
      <c r="C1" s="73"/>
      <c r="D1" s="30" t="s">
        <v>50</v>
      </c>
      <c r="E1" s="31" t="s">
        <v>35</v>
      </c>
      <c r="F1" s="31" t="s">
        <v>36</v>
      </c>
      <c r="G1" s="31" t="s">
        <v>38</v>
      </c>
      <c r="H1" s="31" t="s">
        <v>39</v>
      </c>
      <c r="I1" s="31" t="s">
        <v>40</v>
      </c>
      <c r="J1" s="31" t="s">
        <v>41</v>
      </c>
      <c r="K1" s="31" t="s">
        <v>42</v>
      </c>
      <c r="L1" s="31" t="s">
        <v>43</v>
      </c>
      <c r="M1" s="31" t="s">
        <v>44</v>
      </c>
      <c r="N1" s="31" t="s">
        <v>45</v>
      </c>
      <c r="O1" s="31" t="s">
        <v>46</v>
      </c>
      <c r="P1" s="31" t="s">
        <v>47</v>
      </c>
    </row>
    <row r="2" spans="1:16" ht="15.75">
      <c r="A2" s="29"/>
      <c r="B2" s="69" t="s">
        <v>33</v>
      </c>
      <c r="C2" s="70"/>
      <c r="D2" s="32" t="s">
        <v>37</v>
      </c>
      <c r="E2" s="33" t="s">
        <v>48</v>
      </c>
      <c r="F2" s="33" t="s">
        <v>48</v>
      </c>
      <c r="G2" s="33" t="s">
        <v>37</v>
      </c>
      <c r="H2" s="33" t="s">
        <v>48</v>
      </c>
      <c r="I2" s="33" t="s">
        <v>37</v>
      </c>
      <c r="J2" s="33" t="s">
        <v>37</v>
      </c>
      <c r="K2" s="33" t="s">
        <v>37</v>
      </c>
      <c r="L2" s="33" t="s">
        <v>48</v>
      </c>
      <c r="M2" s="33" t="s">
        <v>48</v>
      </c>
      <c r="N2" s="33" t="s">
        <v>37</v>
      </c>
      <c r="O2" s="33" t="s">
        <v>48</v>
      </c>
      <c r="P2" s="33" t="s">
        <v>49</v>
      </c>
    </row>
    <row r="3" spans="1:16" ht="16.5" thickBot="1">
      <c r="A3" s="12" t="s">
        <v>18</v>
      </c>
      <c r="B3" s="5" t="s">
        <v>19</v>
      </c>
      <c r="C3" s="21" t="s">
        <v>20</v>
      </c>
      <c r="D3" s="32" t="s">
        <v>20</v>
      </c>
      <c r="E3" s="33" t="s">
        <v>20</v>
      </c>
      <c r="F3" s="33" t="s">
        <v>19</v>
      </c>
      <c r="G3" s="33" t="s">
        <v>19</v>
      </c>
      <c r="H3" s="33" t="s">
        <v>20</v>
      </c>
      <c r="I3" s="33" t="s">
        <v>19</v>
      </c>
      <c r="J3" s="33" t="s">
        <v>19</v>
      </c>
      <c r="K3" s="33" t="s">
        <v>20</v>
      </c>
      <c r="L3" s="33" t="s">
        <v>20</v>
      </c>
      <c r="M3" s="33" t="s">
        <v>20</v>
      </c>
      <c r="N3" s="33" t="s">
        <v>19</v>
      </c>
      <c r="O3" s="33" t="s">
        <v>19</v>
      </c>
      <c r="P3" s="33" t="s">
        <v>20</v>
      </c>
    </row>
    <row r="4" spans="1:16" ht="18.75">
      <c r="A4" s="13" t="s">
        <v>0</v>
      </c>
      <c r="B4" s="7"/>
      <c r="C4" s="14"/>
      <c r="D4" s="18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5" t="s">
        <v>26</v>
      </c>
      <c r="B5" s="3">
        <v>120</v>
      </c>
      <c r="C5" s="22">
        <v>120</v>
      </c>
      <c r="D5" s="34">
        <v>66</v>
      </c>
      <c r="E5" s="35">
        <v>68</v>
      </c>
      <c r="F5" s="35">
        <v>84</v>
      </c>
      <c r="G5" s="35">
        <v>80</v>
      </c>
      <c r="H5" s="35">
        <v>65</v>
      </c>
      <c r="I5" s="35">
        <v>66</v>
      </c>
      <c r="J5" s="35">
        <v>80</v>
      </c>
      <c r="K5" s="35">
        <v>65</v>
      </c>
      <c r="L5" s="35">
        <v>64</v>
      </c>
      <c r="M5" s="35">
        <v>82</v>
      </c>
      <c r="N5" s="35">
        <v>87</v>
      </c>
      <c r="O5" s="35">
        <v>87</v>
      </c>
      <c r="P5" s="35">
        <v>88</v>
      </c>
    </row>
    <row r="6" spans="1:16" ht="15.75">
      <c r="A6" s="15" t="s">
        <v>1</v>
      </c>
      <c r="B6" s="3">
        <v>105</v>
      </c>
      <c r="C6" s="22">
        <v>105</v>
      </c>
      <c r="D6" s="34">
        <v>56</v>
      </c>
      <c r="E6" s="35">
        <v>59</v>
      </c>
      <c r="F6" s="35">
        <v>75</v>
      </c>
      <c r="G6" s="35">
        <v>73</v>
      </c>
      <c r="H6" s="35">
        <v>58</v>
      </c>
      <c r="I6" s="35">
        <v>48</v>
      </c>
      <c r="J6" s="35">
        <v>68</v>
      </c>
      <c r="K6" s="35">
        <v>58</v>
      </c>
      <c r="L6" s="35">
        <v>58</v>
      </c>
      <c r="M6" s="35">
        <v>69</v>
      </c>
      <c r="N6" s="35">
        <v>74</v>
      </c>
      <c r="O6" s="35">
        <v>73</v>
      </c>
      <c r="P6" s="35">
        <v>80</v>
      </c>
    </row>
    <row r="7" spans="1:16" ht="15.75">
      <c r="A7" s="15" t="s">
        <v>2</v>
      </c>
      <c r="B7" s="3">
        <v>75</v>
      </c>
      <c r="C7" s="22">
        <v>75</v>
      </c>
      <c r="D7" s="34">
        <v>42</v>
      </c>
      <c r="E7" s="35">
        <v>42</v>
      </c>
      <c r="F7" s="35">
        <v>60</v>
      </c>
      <c r="G7" s="35">
        <v>51</v>
      </c>
      <c r="H7" s="35">
        <v>40</v>
      </c>
      <c r="I7" s="35">
        <v>41</v>
      </c>
      <c r="J7" s="35">
        <v>54</v>
      </c>
      <c r="K7" s="35">
        <v>42</v>
      </c>
      <c r="L7" s="35">
        <v>42</v>
      </c>
      <c r="M7" s="35">
        <v>50</v>
      </c>
      <c r="N7" s="35">
        <v>70</v>
      </c>
      <c r="O7" s="35">
        <v>62</v>
      </c>
      <c r="P7" s="35">
        <v>60</v>
      </c>
    </row>
    <row r="8" spans="1:16" ht="16.5" thickBot="1">
      <c r="A8" s="16" t="s">
        <v>3</v>
      </c>
      <c r="B8" s="6">
        <f>SUM(B5:B7)</f>
        <v>300</v>
      </c>
      <c r="C8" s="23">
        <f>SUM(C5:C7)</f>
        <v>300</v>
      </c>
      <c r="D8" s="36">
        <f>SUM(D5:D7)</f>
        <v>164</v>
      </c>
      <c r="E8" s="37">
        <f aca="true" t="shared" si="0" ref="E8:P8">SUM(E5:E7)</f>
        <v>169</v>
      </c>
      <c r="F8" s="37">
        <f t="shared" si="0"/>
        <v>219</v>
      </c>
      <c r="G8" s="37">
        <f t="shared" si="0"/>
        <v>204</v>
      </c>
      <c r="H8" s="37">
        <f t="shared" si="0"/>
        <v>163</v>
      </c>
      <c r="I8" s="37">
        <f t="shared" si="0"/>
        <v>155</v>
      </c>
      <c r="J8" s="37">
        <f t="shared" si="0"/>
        <v>202</v>
      </c>
      <c r="K8" s="37">
        <f t="shared" si="0"/>
        <v>165</v>
      </c>
      <c r="L8" s="37">
        <f t="shared" si="0"/>
        <v>164</v>
      </c>
      <c r="M8" s="37">
        <f t="shared" si="0"/>
        <v>201</v>
      </c>
      <c r="N8" s="37">
        <f t="shared" si="0"/>
        <v>231</v>
      </c>
      <c r="O8" s="37">
        <f t="shared" si="0"/>
        <v>222</v>
      </c>
      <c r="P8" s="37">
        <f t="shared" si="0"/>
        <v>228</v>
      </c>
    </row>
    <row r="9" spans="1:16" ht="18.75">
      <c r="A9" s="17" t="s">
        <v>4</v>
      </c>
      <c r="B9" s="7"/>
      <c r="C9" s="14"/>
      <c r="D9" s="18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5.75">
      <c r="A10" s="15" t="s">
        <v>5</v>
      </c>
      <c r="B10" s="4">
        <v>50</v>
      </c>
      <c r="C10" s="22">
        <v>50</v>
      </c>
      <c r="D10" s="34">
        <v>35</v>
      </c>
      <c r="E10" s="35">
        <v>34</v>
      </c>
      <c r="F10" s="35">
        <v>35</v>
      </c>
      <c r="G10" s="35">
        <v>36</v>
      </c>
      <c r="H10" s="35">
        <v>30</v>
      </c>
      <c r="I10" s="35">
        <v>29</v>
      </c>
      <c r="J10" s="35">
        <v>33</v>
      </c>
      <c r="K10" s="35">
        <v>32</v>
      </c>
      <c r="L10" s="35">
        <v>30</v>
      </c>
      <c r="M10" s="35">
        <v>38</v>
      </c>
      <c r="N10" s="35">
        <v>41</v>
      </c>
      <c r="O10" s="35">
        <v>32</v>
      </c>
      <c r="P10" s="35">
        <v>42</v>
      </c>
    </row>
    <row r="11" spans="1:16" ht="15.75">
      <c r="A11" s="15" t="s">
        <v>6</v>
      </c>
      <c r="B11" s="4">
        <v>50</v>
      </c>
      <c r="C11" s="22">
        <v>50</v>
      </c>
      <c r="D11" s="34">
        <v>40</v>
      </c>
      <c r="E11" s="35">
        <v>34</v>
      </c>
      <c r="F11" s="35">
        <v>34</v>
      </c>
      <c r="G11" s="35">
        <v>34</v>
      </c>
      <c r="H11" s="35">
        <v>31</v>
      </c>
      <c r="I11" s="35">
        <v>31</v>
      </c>
      <c r="J11" s="35">
        <v>28</v>
      </c>
      <c r="K11" s="35">
        <v>36</v>
      </c>
      <c r="L11" s="35">
        <v>32</v>
      </c>
      <c r="M11" s="35">
        <v>40</v>
      </c>
      <c r="N11" s="35">
        <v>42</v>
      </c>
      <c r="O11" s="35">
        <v>34</v>
      </c>
      <c r="P11" s="35">
        <v>44</v>
      </c>
    </row>
    <row r="12" spans="1:16" ht="15.75">
      <c r="A12" s="15" t="s">
        <v>28</v>
      </c>
      <c r="B12" s="4">
        <v>50</v>
      </c>
      <c r="C12" s="22">
        <v>50</v>
      </c>
      <c r="D12" s="34">
        <v>33</v>
      </c>
      <c r="E12" s="35">
        <v>35</v>
      </c>
      <c r="F12" s="35">
        <v>34</v>
      </c>
      <c r="G12" s="35">
        <v>36</v>
      </c>
      <c r="H12" s="35">
        <v>33</v>
      </c>
      <c r="I12" s="35">
        <v>35</v>
      </c>
      <c r="J12" s="35">
        <v>33</v>
      </c>
      <c r="K12" s="35">
        <v>31</v>
      </c>
      <c r="L12" s="35">
        <v>31</v>
      </c>
      <c r="M12" s="35">
        <v>34</v>
      </c>
      <c r="N12" s="35">
        <v>44</v>
      </c>
      <c r="O12" s="35">
        <v>29</v>
      </c>
      <c r="P12" s="35">
        <v>45</v>
      </c>
    </row>
    <row r="13" spans="1:16" ht="15.75">
      <c r="A13" s="15" t="s">
        <v>7</v>
      </c>
      <c r="B13" s="4">
        <v>50</v>
      </c>
      <c r="C13" s="22">
        <v>50</v>
      </c>
      <c r="D13" s="34">
        <v>34</v>
      </c>
      <c r="E13" s="35">
        <v>33</v>
      </c>
      <c r="F13" s="35">
        <v>35</v>
      </c>
      <c r="G13" s="35">
        <v>36</v>
      </c>
      <c r="H13" s="35">
        <v>32</v>
      </c>
      <c r="I13" s="35">
        <v>31</v>
      </c>
      <c r="J13" s="35">
        <v>34</v>
      </c>
      <c r="K13" s="35">
        <v>34</v>
      </c>
      <c r="L13" s="35">
        <v>31</v>
      </c>
      <c r="M13" s="35">
        <v>36</v>
      </c>
      <c r="N13" s="35">
        <v>44</v>
      </c>
      <c r="O13" s="35">
        <v>33</v>
      </c>
      <c r="P13" s="35">
        <v>44</v>
      </c>
    </row>
    <row r="14" spans="1:16" ht="16.5" thickBot="1">
      <c r="A14" s="16" t="s">
        <v>3</v>
      </c>
      <c r="B14" s="8">
        <f>SUM(B10:B13)</f>
        <v>200</v>
      </c>
      <c r="C14" s="23">
        <f>SUM(C10:C13)</f>
        <v>200</v>
      </c>
      <c r="D14" s="36">
        <f>SUM(D10:D13)</f>
        <v>142</v>
      </c>
      <c r="E14" s="37">
        <f>SUM(E10:E13)</f>
        <v>136</v>
      </c>
      <c r="F14" s="37">
        <f aca="true" t="shared" si="1" ref="F14:P14">SUM(F10:F13)</f>
        <v>138</v>
      </c>
      <c r="G14" s="37">
        <f t="shared" si="1"/>
        <v>142</v>
      </c>
      <c r="H14" s="37">
        <f t="shared" si="1"/>
        <v>126</v>
      </c>
      <c r="I14" s="37">
        <f t="shared" si="1"/>
        <v>126</v>
      </c>
      <c r="J14" s="37">
        <f t="shared" si="1"/>
        <v>128</v>
      </c>
      <c r="K14" s="37">
        <f t="shared" si="1"/>
        <v>133</v>
      </c>
      <c r="L14" s="37">
        <f t="shared" si="1"/>
        <v>124</v>
      </c>
      <c r="M14" s="37">
        <f t="shared" si="1"/>
        <v>148</v>
      </c>
      <c r="N14" s="37">
        <f t="shared" si="1"/>
        <v>171</v>
      </c>
      <c r="O14" s="37">
        <f t="shared" si="1"/>
        <v>128</v>
      </c>
      <c r="P14" s="37">
        <f t="shared" si="1"/>
        <v>175</v>
      </c>
    </row>
    <row r="15" spans="1:16" ht="18.75">
      <c r="A15" s="17" t="s">
        <v>8</v>
      </c>
      <c r="B15" s="7"/>
      <c r="C15" s="14"/>
      <c r="D15" s="1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.75">
      <c r="A16" s="15" t="s">
        <v>1</v>
      </c>
      <c r="B16" s="4">
        <v>120</v>
      </c>
      <c r="C16" s="22">
        <v>120</v>
      </c>
      <c r="D16" s="34">
        <v>60</v>
      </c>
      <c r="E16" s="35">
        <v>82</v>
      </c>
      <c r="F16" s="35">
        <v>85</v>
      </c>
      <c r="G16" s="35">
        <v>72</v>
      </c>
      <c r="H16" s="35">
        <v>65</v>
      </c>
      <c r="I16" s="35">
        <v>78</v>
      </c>
      <c r="J16" s="35">
        <v>84</v>
      </c>
      <c r="K16" s="35">
        <v>66</v>
      </c>
      <c r="L16" s="35">
        <v>55</v>
      </c>
      <c r="M16" s="35">
        <v>88</v>
      </c>
      <c r="N16" s="35">
        <v>90</v>
      </c>
      <c r="O16" s="35">
        <v>100</v>
      </c>
      <c r="P16" s="35">
        <v>105</v>
      </c>
    </row>
    <row r="17" spans="1:16" ht="15.75">
      <c r="A17" s="15" t="s">
        <v>9</v>
      </c>
      <c r="B17" s="4">
        <v>120</v>
      </c>
      <c r="C17" s="22">
        <v>105</v>
      </c>
      <c r="D17" s="34">
        <v>56</v>
      </c>
      <c r="E17" s="35">
        <v>69</v>
      </c>
      <c r="F17" s="35">
        <v>80</v>
      </c>
      <c r="G17" s="35">
        <v>68</v>
      </c>
      <c r="H17" s="35">
        <v>58</v>
      </c>
      <c r="I17" s="35">
        <v>66</v>
      </c>
      <c r="J17" s="35">
        <v>80</v>
      </c>
      <c r="K17" s="35">
        <v>62</v>
      </c>
      <c r="L17" s="35">
        <v>50</v>
      </c>
      <c r="M17" s="35">
        <v>80</v>
      </c>
      <c r="N17" s="35">
        <v>95</v>
      </c>
      <c r="O17" s="35">
        <v>105</v>
      </c>
      <c r="P17" s="35">
        <v>92</v>
      </c>
    </row>
    <row r="18" spans="1:16" ht="15.75">
      <c r="A18" s="15" t="s">
        <v>30</v>
      </c>
      <c r="B18" s="4">
        <v>60</v>
      </c>
      <c r="C18" s="22">
        <v>75</v>
      </c>
      <c r="D18" s="34">
        <v>38</v>
      </c>
      <c r="E18" s="35">
        <v>51</v>
      </c>
      <c r="F18" s="35">
        <v>45</v>
      </c>
      <c r="G18" s="35">
        <v>37</v>
      </c>
      <c r="H18" s="35">
        <v>38</v>
      </c>
      <c r="I18" s="35">
        <v>39</v>
      </c>
      <c r="J18" s="35">
        <v>45</v>
      </c>
      <c r="K18" s="35">
        <v>38</v>
      </c>
      <c r="L18" s="35">
        <v>40</v>
      </c>
      <c r="M18" s="35">
        <v>67</v>
      </c>
      <c r="N18" s="35">
        <v>54</v>
      </c>
      <c r="O18" s="35">
        <v>55</v>
      </c>
      <c r="P18" s="35">
        <v>60</v>
      </c>
    </row>
    <row r="19" spans="1:16" ht="16.5" thickBot="1">
      <c r="A19" s="16" t="s">
        <v>3</v>
      </c>
      <c r="B19" s="8">
        <f>SUM(B16:B18)</f>
        <v>300</v>
      </c>
      <c r="C19" s="23">
        <f>SUM(C16:C18)</f>
        <v>300</v>
      </c>
      <c r="D19" s="15">
        <f>SUM(D16:D18)</f>
        <v>154</v>
      </c>
      <c r="E19" s="2">
        <f>SUM(E16:E18)</f>
        <v>202</v>
      </c>
      <c r="F19" s="2">
        <f aca="true" t="shared" si="2" ref="F19:P19">SUM(F16:F18)</f>
        <v>210</v>
      </c>
      <c r="G19" s="2">
        <f t="shared" si="2"/>
        <v>177</v>
      </c>
      <c r="H19" s="2">
        <f t="shared" si="2"/>
        <v>161</v>
      </c>
      <c r="I19" s="2">
        <f t="shared" si="2"/>
        <v>183</v>
      </c>
      <c r="J19" s="2">
        <f t="shared" si="2"/>
        <v>209</v>
      </c>
      <c r="K19" s="2">
        <f t="shared" si="2"/>
        <v>166</v>
      </c>
      <c r="L19" s="2">
        <f t="shared" si="2"/>
        <v>145</v>
      </c>
      <c r="M19" s="2">
        <f t="shared" si="2"/>
        <v>235</v>
      </c>
      <c r="N19" s="2">
        <f t="shared" si="2"/>
        <v>239</v>
      </c>
      <c r="O19" s="2">
        <f t="shared" si="2"/>
        <v>260</v>
      </c>
      <c r="P19" s="2">
        <f t="shared" si="2"/>
        <v>257</v>
      </c>
    </row>
    <row r="20" spans="1:16" ht="18.75">
      <c r="A20" s="17" t="s">
        <v>10</v>
      </c>
      <c r="B20" s="7"/>
      <c r="C20" s="14"/>
      <c r="D20" s="1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.75">
      <c r="A21" s="15" t="s">
        <v>11</v>
      </c>
      <c r="B21" s="4">
        <v>60</v>
      </c>
      <c r="C21" s="22">
        <v>80</v>
      </c>
      <c r="D21" s="34">
        <v>44</v>
      </c>
      <c r="E21" s="35">
        <v>52</v>
      </c>
      <c r="F21" s="35">
        <v>40</v>
      </c>
      <c r="G21" s="35">
        <v>38</v>
      </c>
      <c r="H21" s="35">
        <v>49</v>
      </c>
      <c r="I21" s="35">
        <v>37</v>
      </c>
      <c r="J21" s="35">
        <v>41</v>
      </c>
      <c r="K21" s="35">
        <v>60</v>
      </c>
      <c r="L21" s="35">
        <v>48</v>
      </c>
      <c r="M21" s="35">
        <v>59</v>
      </c>
      <c r="N21" s="35">
        <v>43</v>
      </c>
      <c r="O21" s="35">
        <v>51</v>
      </c>
      <c r="P21" s="35">
        <v>57</v>
      </c>
    </row>
    <row r="22" spans="1:16" ht="15.75">
      <c r="A22" s="15" t="s">
        <v>31</v>
      </c>
      <c r="B22" s="4">
        <v>50</v>
      </c>
      <c r="C22" s="22">
        <v>70</v>
      </c>
      <c r="D22" s="34">
        <v>35</v>
      </c>
      <c r="E22" s="35">
        <v>42</v>
      </c>
      <c r="F22" s="35">
        <v>33</v>
      </c>
      <c r="G22" s="35">
        <v>32</v>
      </c>
      <c r="H22" s="35">
        <v>38</v>
      </c>
      <c r="I22" s="35">
        <v>30</v>
      </c>
      <c r="J22" s="35">
        <v>31</v>
      </c>
      <c r="K22" s="35">
        <v>56</v>
      </c>
      <c r="L22" s="35">
        <v>43</v>
      </c>
      <c r="M22" s="35">
        <v>54</v>
      </c>
      <c r="N22" s="35">
        <v>36</v>
      </c>
      <c r="O22" s="35">
        <v>44</v>
      </c>
      <c r="P22" s="35">
        <v>48</v>
      </c>
    </row>
    <row r="23" spans="1:16" ht="15.75">
      <c r="A23" s="15" t="s">
        <v>12</v>
      </c>
      <c r="B23" s="4">
        <v>50</v>
      </c>
      <c r="C23" s="22">
        <v>50</v>
      </c>
      <c r="D23" s="34">
        <v>28</v>
      </c>
      <c r="E23" s="35">
        <v>30</v>
      </c>
      <c r="F23" s="35">
        <v>36</v>
      </c>
      <c r="G23" s="35">
        <v>33</v>
      </c>
      <c r="H23" s="35">
        <v>27</v>
      </c>
      <c r="I23" s="35">
        <v>31</v>
      </c>
      <c r="J23" s="35">
        <v>38</v>
      </c>
      <c r="K23" s="35">
        <v>40</v>
      </c>
      <c r="L23" s="35">
        <v>34</v>
      </c>
      <c r="M23" s="35">
        <v>38</v>
      </c>
      <c r="N23" s="35">
        <v>40</v>
      </c>
      <c r="O23" s="35">
        <v>42</v>
      </c>
      <c r="P23" s="35">
        <v>39</v>
      </c>
    </row>
    <row r="24" spans="1:16" ht="15.75">
      <c r="A24" s="15" t="s">
        <v>13</v>
      </c>
      <c r="B24" s="4">
        <v>40</v>
      </c>
      <c r="C24" s="22">
        <v>0</v>
      </c>
      <c r="D24" s="34">
        <v>0</v>
      </c>
      <c r="E24" s="35"/>
      <c r="F24" s="35">
        <v>28</v>
      </c>
      <c r="G24" s="35">
        <v>26</v>
      </c>
      <c r="H24" s="35"/>
      <c r="I24" s="35">
        <v>22</v>
      </c>
      <c r="J24" s="35">
        <v>31</v>
      </c>
      <c r="K24" s="35"/>
      <c r="L24" s="35"/>
      <c r="M24" s="35"/>
      <c r="N24" s="35">
        <v>33</v>
      </c>
      <c r="O24" s="35">
        <v>29</v>
      </c>
      <c r="P24" s="35"/>
    </row>
    <row r="25" spans="1:16" ht="16.5" thickBot="1">
      <c r="A25" s="16" t="s">
        <v>3</v>
      </c>
      <c r="B25" s="8">
        <f>SUM(B21:B24)</f>
        <v>200</v>
      </c>
      <c r="C25" s="23">
        <f>SUM(C21:C24)</f>
        <v>200</v>
      </c>
      <c r="D25" s="19">
        <f>SUM(D21:D24)</f>
        <v>107</v>
      </c>
      <c r="E25" s="10">
        <f>SUM(E21:E24)</f>
        <v>124</v>
      </c>
      <c r="F25" s="10">
        <f aca="true" t="shared" si="3" ref="F25:P25">SUM(F21:F24)</f>
        <v>137</v>
      </c>
      <c r="G25" s="10">
        <f t="shared" si="3"/>
        <v>129</v>
      </c>
      <c r="H25" s="10">
        <f t="shared" si="3"/>
        <v>114</v>
      </c>
      <c r="I25" s="10">
        <f t="shared" si="3"/>
        <v>120</v>
      </c>
      <c r="J25" s="10">
        <f t="shared" si="3"/>
        <v>141</v>
      </c>
      <c r="K25" s="10">
        <f t="shared" si="3"/>
        <v>156</v>
      </c>
      <c r="L25" s="10">
        <f t="shared" si="3"/>
        <v>125</v>
      </c>
      <c r="M25" s="10">
        <f t="shared" si="3"/>
        <v>151</v>
      </c>
      <c r="N25" s="10">
        <f t="shared" si="3"/>
        <v>152</v>
      </c>
      <c r="O25" s="10">
        <f t="shared" si="3"/>
        <v>166</v>
      </c>
      <c r="P25" s="10">
        <f t="shared" si="3"/>
        <v>144</v>
      </c>
    </row>
    <row r="26" spans="1:16" ht="19.5" thickBot="1">
      <c r="A26" s="26" t="s">
        <v>21</v>
      </c>
      <c r="B26" s="27"/>
      <c r="C26" s="28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5.75">
      <c r="A27" s="53" t="s">
        <v>14</v>
      </c>
      <c r="B27" s="54"/>
      <c r="C27" s="55"/>
      <c r="D27" s="48">
        <f aca="true" t="shared" si="4" ref="D27:P27">IF(D$2="1A",(D$8+D$14+D$19+D$25)/10,"")</f>
      </c>
      <c r="E27" s="49">
        <f t="shared" si="4"/>
        <v>63.1</v>
      </c>
      <c r="F27" s="49">
        <f t="shared" si="4"/>
        <v>70.4</v>
      </c>
      <c r="G27" s="49">
        <f t="shared" si="4"/>
      </c>
      <c r="H27" s="49">
        <f t="shared" si="4"/>
        <v>56.4</v>
      </c>
      <c r="I27" s="49">
        <f t="shared" si="4"/>
      </c>
      <c r="J27" s="49">
        <f t="shared" si="4"/>
      </c>
      <c r="K27" s="49">
        <f t="shared" si="4"/>
      </c>
      <c r="L27" s="49">
        <f t="shared" si="4"/>
        <v>55.8</v>
      </c>
      <c r="M27" s="49">
        <f t="shared" si="4"/>
        <v>73.5</v>
      </c>
      <c r="N27" s="49">
        <f t="shared" si="4"/>
      </c>
      <c r="O27" s="49">
        <f t="shared" si="4"/>
        <v>77.6</v>
      </c>
      <c r="P27" s="49">
        <f t="shared" si="4"/>
      </c>
    </row>
    <row r="28" spans="1:16" ht="16.5" thickBot="1">
      <c r="A28" s="66" t="s">
        <v>15</v>
      </c>
      <c r="B28" s="67"/>
      <c r="C28" s="68"/>
      <c r="D28" s="20">
        <f aca="true" t="shared" si="5" ref="D28:P28">IF(D27="","",RANK(D27,$D27:$P27,0))</f>
      </c>
      <c r="E28" s="9">
        <f t="shared" si="5"/>
        <v>4</v>
      </c>
      <c r="F28" s="9">
        <f t="shared" si="5"/>
        <v>3</v>
      </c>
      <c r="G28" s="9">
        <f t="shared" si="5"/>
      </c>
      <c r="H28" s="9">
        <f t="shared" si="5"/>
        <v>5</v>
      </c>
      <c r="I28" s="9">
        <f t="shared" si="5"/>
      </c>
      <c r="J28" s="9">
        <f t="shared" si="5"/>
      </c>
      <c r="K28" s="9">
        <f t="shared" si="5"/>
      </c>
      <c r="L28" s="9">
        <f t="shared" si="5"/>
        <v>6</v>
      </c>
      <c r="M28" s="9">
        <f t="shared" si="5"/>
        <v>2</v>
      </c>
      <c r="N28" s="9">
        <f t="shared" si="5"/>
      </c>
      <c r="O28" s="9">
        <f t="shared" si="5"/>
        <v>1</v>
      </c>
      <c r="P28" s="9">
        <f t="shared" si="5"/>
      </c>
    </row>
    <row r="29" spans="1:16" ht="15.75">
      <c r="A29" s="53" t="s">
        <v>16</v>
      </c>
      <c r="B29" s="54"/>
      <c r="C29" s="55"/>
      <c r="D29" s="48">
        <f aca="true" t="shared" si="6" ref="D29:P29">IF(D$2="2A",(D$8+D$14+D$19+D$25)/10,"")</f>
        <v>56.7</v>
      </c>
      <c r="E29" s="49">
        <f t="shared" si="6"/>
      </c>
      <c r="F29" s="49">
        <f t="shared" si="6"/>
      </c>
      <c r="G29" s="49">
        <f t="shared" si="6"/>
        <v>65.2</v>
      </c>
      <c r="H29" s="49">
        <f t="shared" si="6"/>
      </c>
      <c r="I29" s="49">
        <f t="shared" si="6"/>
        <v>58.4</v>
      </c>
      <c r="J29" s="49">
        <f t="shared" si="6"/>
        <v>68</v>
      </c>
      <c r="K29" s="49">
        <f t="shared" si="6"/>
        <v>62</v>
      </c>
      <c r="L29" s="49">
        <f t="shared" si="6"/>
      </c>
      <c r="M29" s="49">
        <f t="shared" si="6"/>
      </c>
      <c r="N29" s="49">
        <f t="shared" si="6"/>
        <v>79.3</v>
      </c>
      <c r="O29" s="49">
        <f t="shared" si="6"/>
      </c>
      <c r="P29" s="49">
        <f t="shared" si="6"/>
      </c>
    </row>
    <row r="30" spans="1:16" ht="16.5" thickBot="1">
      <c r="A30" s="66" t="s">
        <v>17</v>
      </c>
      <c r="B30" s="67"/>
      <c r="C30" s="68"/>
      <c r="D30" s="20">
        <f aca="true" t="shared" si="7" ref="D30:P30">IF(D29="","",RANK(D29,$D29:$P29,0))</f>
        <v>6</v>
      </c>
      <c r="E30" s="9">
        <f t="shared" si="7"/>
      </c>
      <c r="F30" s="9">
        <f t="shared" si="7"/>
      </c>
      <c r="G30" s="9">
        <f t="shared" si="7"/>
        <v>3</v>
      </c>
      <c r="H30" s="9">
        <f t="shared" si="7"/>
      </c>
      <c r="I30" s="9">
        <f t="shared" si="7"/>
        <v>5</v>
      </c>
      <c r="J30" s="9">
        <f t="shared" si="7"/>
        <v>2</v>
      </c>
      <c r="K30" s="9">
        <f t="shared" si="7"/>
        <v>4</v>
      </c>
      <c r="L30" s="9">
        <f t="shared" si="7"/>
      </c>
      <c r="M30" s="9">
        <f t="shared" si="7"/>
      </c>
      <c r="N30" s="9">
        <f t="shared" si="7"/>
        <v>1</v>
      </c>
      <c r="O30" s="9">
        <f t="shared" si="7"/>
      </c>
      <c r="P30" s="9">
        <f t="shared" si="7"/>
      </c>
    </row>
    <row r="31" spans="1:16" ht="16.5" thickBot="1">
      <c r="A31" s="53" t="s">
        <v>23</v>
      </c>
      <c r="B31" s="54"/>
      <c r="C31" s="55"/>
      <c r="D31" s="48">
        <f>IF(D$2="Ex",(D$8+D$14+D$19+D$25)/10,"")</f>
      </c>
      <c r="E31" s="49">
        <f>IF(E$2="Ex",(E$8+E$14+E$19+E$25)/10,"")</f>
      </c>
      <c r="F31" s="49">
        <f aca="true" t="shared" si="8" ref="F31:P31">IF(F$2="Ex",(F$8+F$14+F$19+F$25)/10,"")</f>
      </c>
      <c r="G31" s="49">
        <f t="shared" si="8"/>
      </c>
      <c r="H31" s="49">
        <f t="shared" si="8"/>
      </c>
      <c r="I31" s="49">
        <f t="shared" si="8"/>
      </c>
      <c r="J31" s="49">
        <f t="shared" si="8"/>
      </c>
      <c r="K31" s="49">
        <f t="shared" si="8"/>
      </c>
      <c r="L31" s="49">
        <f t="shared" si="8"/>
      </c>
      <c r="M31" s="49">
        <f t="shared" si="8"/>
      </c>
      <c r="N31" s="49">
        <f t="shared" si="8"/>
      </c>
      <c r="O31" s="49">
        <f t="shared" si="8"/>
      </c>
      <c r="P31" s="49">
        <f t="shared" si="8"/>
        <v>80.4</v>
      </c>
    </row>
    <row r="32" spans="1:16" ht="16.5" hidden="1" thickBot="1">
      <c r="A32" s="56"/>
      <c r="B32" s="57"/>
      <c r="C32" s="58"/>
      <c r="D32" s="40">
        <f>IF(D$2="","",IF(D$2="Ex","",(D$8+D$14+D$19+D$25)/10))</f>
        <v>56.7</v>
      </c>
      <c r="E32" s="41">
        <f>IF(E$2="","",IF(E$2="Ex","",(E$8+E$14+E$19+E$25)/10))</f>
        <v>63.1</v>
      </c>
      <c r="F32" s="41">
        <f aca="true" t="shared" si="9" ref="F32:P32">IF(F$2="","",IF(F$2="Ex","",(F$8+F$14+F$19+F$25)/10))</f>
        <v>70.4</v>
      </c>
      <c r="G32" s="41">
        <f t="shared" si="9"/>
        <v>65.2</v>
      </c>
      <c r="H32" s="41">
        <f t="shared" si="9"/>
        <v>56.4</v>
      </c>
      <c r="I32" s="41">
        <f t="shared" si="9"/>
        <v>58.4</v>
      </c>
      <c r="J32" s="41">
        <f t="shared" si="9"/>
        <v>68</v>
      </c>
      <c r="K32" s="41">
        <f t="shared" si="9"/>
        <v>62</v>
      </c>
      <c r="L32" s="41">
        <f t="shared" si="9"/>
        <v>55.8</v>
      </c>
      <c r="M32" s="41">
        <f t="shared" si="9"/>
        <v>73.5</v>
      </c>
      <c r="N32" s="41">
        <f t="shared" si="9"/>
        <v>79.3</v>
      </c>
      <c r="O32" s="41">
        <f t="shared" si="9"/>
        <v>77.6</v>
      </c>
      <c r="P32" s="41">
        <f t="shared" si="9"/>
      </c>
    </row>
    <row r="33" spans="1:16" ht="17.25" thickBot="1" thickTop="1">
      <c r="A33" s="64" t="s">
        <v>22</v>
      </c>
      <c r="B33" s="65"/>
      <c r="C33" s="50"/>
      <c r="D33" s="38">
        <f aca="true" t="shared" si="10" ref="D33:P33">IF(D32="","",RANK(D32,$D32:$P32,0))</f>
        <v>10</v>
      </c>
      <c r="E33" s="39">
        <f t="shared" si="10"/>
        <v>7</v>
      </c>
      <c r="F33" s="39">
        <f t="shared" si="10"/>
        <v>4</v>
      </c>
      <c r="G33" s="39">
        <f t="shared" si="10"/>
        <v>6</v>
      </c>
      <c r="H33" s="39">
        <f t="shared" si="10"/>
        <v>11</v>
      </c>
      <c r="I33" s="39">
        <f t="shared" si="10"/>
        <v>9</v>
      </c>
      <c r="J33" s="39">
        <f t="shared" si="10"/>
        <v>5</v>
      </c>
      <c r="K33" s="39">
        <f t="shared" si="10"/>
        <v>8</v>
      </c>
      <c r="L33" s="39">
        <f t="shared" si="10"/>
        <v>12</v>
      </c>
      <c r="M33" s="39">
        <f t="shared" si="10"/>
        <v>3</v>
      </c>
      <c r="N33" s="39">
        <f t="shared" si="10"/>
        <v>1</v>
      </c>
      <c r="O33" s="39">
        <f t="shared" si="10"/>
        <v>2</v>
      </c>
      <c r="P33" s="39">
        <f t="shared" si="10"/>
      </c>
    </row>
    <row r="34" spans="1:16" ht="16.5" thickTop="1">
      <c r="A34" s="61" t="s">
        <v>24</v>
      </c>
      <c r="B34" s="62"/>
      <c r="C34" s="62"/>
      <c r="D34" s="45">
        <f>IF(D5&gt;81,"Y","")</f>
      </c>
      <c r="E34" s="42">
        <f aca="true" t="shared" si="11" ref="E34:P34">IF(E5&gt;81,"Y","")</f>
      </c>
      <c r="F34" s="42" t="str">
        <f t="shared" si="11"/>
        <v>Y</v>
      </c>
      <c r="G34" s="42">
        <f t="shared" si="11"/>
      </c>
      <c r="H34" s="42">
        <f t="shared" si="11"/>
      </c>
      <c r="I34" s="42">
        <f t="shared" si="11"/>
      </c>
      <c r="J34" s="42">
        <f t="shared" si="11"/>
      </c>
      <c r="K34" s="42">
        <f t="shared" si="11"/>
      </c>
      <c r="L34" s="42">
        <f t="shared" si="11"/>
      </c>
      <c r="M34" s="42" t="str">
        <f t="shared" si="11"/>
        <v>Y</v>
      </c>
      <c r="N34" s="42" t="str">
        <f t="shared" si="11"/>
        <v>Y</v>
      </c>
      <c r="O34" s="42" t="str">
        <f t="shared" si="11"/>
        <v>Y</v>
      </c>
      <c r="P34" s="42" t="str">
        <f t="shared" si="11"/>
        <v>Y</v>
      </c>
    </row>
    <row r="35" spans="1:16" ht="15.75">
      <c r="A35" s="63" t="s">
        <v>25</v>
      </c>
      <c r="B35" s="57"/>
      <c r="C35" s="57"/>
      <c r="D35" s="46">
        <f>IF(D12&gt;33,"Y","")</f>
      </c>
      <c r="E35" s="43" t="str">
        <f aca="true" t="shared" si="12" ref="E35:P35">IF(E12&gt;33,"Y","")</f>
        <v>Y</v>
      </c>
      <c r="F35" s="43" t="str">
        <f t="shared" si="12"/>
        <v>Y</v>
      </c>
      <c r="G35" s="43" t="str">
        <f t="shared" si="12"/>
        <v>Y</v>
      </c>
      <c r="H35" s="43">
        <f t="shared" si="12"/>
      </c>
      <c r="I35" s="43" t="str">
        <f t="shared" si="12"/>
        <v>Y</v>
      </c>
      <c r="J35" s="43">
        <f t="shared" si="12"/>
      </c>
      <c r="K35" s="43">
        <f t="shared" si="12"/>
      </c>
      <c r="L35" s="43">
        <f t="shared" si="12"/>
      </c>
      <c r="M35" s="43" t="str">
        <f t="shared" si="12"/>
        <v>Y</v>
      </c>
      <c r="N35" s="43" t="str">
        <f t="shared" si="12"/>
        <v>Y</v>
      </c>
      <c r="O35" s="43">
        <f t="shared" si="12"/>
      </c>
      <c r="P35" s="43" t="str">
        <f t="shared" si="12"/>
        <v>Y</v>
      </c>
    </row>
    <row r="36" spans="1:16" ht="15.75">
      <c r="A36" s="59" t="s">
        <v>27</v>
      </c>
      <c r="B36" s="57"/>
      <c r="C36" s="57"/>
      <c r="D36" s="46">
        <f>IF(D3="y",IF(D17&gt;81,"Y",""),IF(D17&gt;70,"Y",""))</f>
      </c>
      <c r="E36" s="43">
        <f aca="true" t="shared" si="13" ref="E36:P36">IF(E3="y",IF(E17&gt;81,"Y",""),IF(E17&gt;70,"Y",""))</f>
      </c>
      <c r="F36" s="43">
        <f t="shared" si="13"/>
      </c>
      <c r="G36" s="43">
        <f t="shared" si="13"/>
      </c>
      <c r="H36" s="43">
        <f t="shared" si="13"/>
      </c>
      <c r="I36" s="43">
        <f t="shared" si="13"/>
      </c>
      <c r="J36" s="43">
        <f t="shared" si="13"/>
      </c>
      <c r="K36" s="43">
        <f t="shared" si="13"/>
      </c>
      <c r="L36" s="43">
        <f t="shared" si="13"/>
      </c>
      <c r="M36" s="43" t="str">
        <f t="shared" si="13"/>
        <v>Y</v>
      </c>
      <c r="N36" s="43" t="str">
        <f t="shared" si="13"/>
        <v>Y</v>
      </c>
      <c r="O36" s="43" t="str">
        <f t="shared" si="13"/>
        <v>Y</v>
      </c>
      <c r="P36" s="43" t="str">
        <f t="shared" si="13"/>
        <v>Y</v>
      </c>
    </row>
    <row r="37" spans="1:16" ht="15.75">
      <c r="A37" s="59" t="s">
        <v>32</v>
      </c>
      <c r="B37" s="60"/>
      <c r="C37" s="60"/>
      <c r="D37" s="46" t="str">
        <f aca="true" t="shared" si="14" ref="D37:P37">IF(D3="n","NA",(IF(D18&gt;40,"Y","")))</f>
        <v>NA</v>
      </c>
      <c r="E37" s="43" t="str">
        <f t="shared" si="14"/>
        <v>NA</v>
      </c>
      <c r="F37" s="43" t="str">
        <f t="shared" si="14"/>
        <v>Y</v>
      </c>
      <c r="G37" s="43">
        <f t="shared" si="14"/>
      </c>
      <c r="H37" s="43" t="str">
        <f t="shared" si="14"/>
        <v>NA</v>
      </c>
      <c r="I37" s="43">
        <f t="shared" si="14"/>
      </c>
      <c r="J37" s="43" t="str">
        <f t="shared" si="14"/>
        <v>Y</v>
      </c>
      <c r="K37" s="43" t="str">
        <f t="shared" si="14"/>
        <v>NA</v>
      </c>
      <c r="L37" s="43" t="str">
        <f t="shared" si="14"/>
        <v>NA</v>
      </c>
      <c r="M37" s="43" t="str">
        <f t="shared" si="14"/>
        <v>NA</v>
      </c>
      <c r="N37" s="43" t="str">
        <f t="shared" si="14"/>
        <v>Y</v>
      </c>
      <c r="O37" s="43" t="str">
        <f t="shared" si="14"/>
        <v>Y</v>
      </c>
      <c r="P37" s="43" t="str">
        <f t="shared" si="14"/>
        <v>NA</v>
      </c>
    </row>
    <row r="38" spans="1:16" ht="16.5" thickBot="1">
      <c r="A38" s="51" t="s">
        <v>29</v>
      </c>
      <c r="B38" s="52"/>
      <c r="C38" s="52"/>
      <c r="D38" s="47">
        <f>IF(D3="y",IF(D21+D22&gt;74,"Y",""),IF(D21+D22&gt;101,"Y",""))</f>
      </c>
      <c r="E38" s="44">
        <f aca="true" t="shared" si="15" ref="E38:P38">IF(E3="y",IF(E21+E22&gt;74,"Y",""),IF(E21+E22&gt;101,"Y",""))</f>
      </c>
      <c r="F38" s="44">
        <f t="shared" si="15"/>
      </c>
      <c r="G38" s="44">
        <f t="shared" si="15"/>
      </c>
      <c r="H38" s="44">
        <f t="shared" si="15"/>
      </c>
      <c r="I38" s="44">
        <f t="shared" si="15"/>
      </c>
      <c r="J38" s="44">
        <f t="shared" si="15"/>
      </c>
      <c r="K38" s="44" t="str">
        <f t="shared" si="15"/>
        <v>Y</v>
      </c>
      <c r="L38" s="44">
        <f t="shared" si="15"/>
      </c>
      <c r="M38" s="44" t="str">
        <f t="shared" si="15"/>
        <v>Y</v>
      </c>
      <c r="N38" s="44" t="str">
        <f t="shared" si="15"/>
        <v>Y</v>
      </c>
      <c r="O38" s="44" t="str">
        <f t="shared" si="15"/>
        <v>Y</v>
      </c>
      <c r="P38" s="44" t="str">
        <f t="shared" si="15"/>
        <v>Y</v>
      </c>
    </row>
    <row r="39" ht="16.5" thickTop="1"/>
  </sheetData>
  <sheetProtection selectLockedCells="1"/>
  <mergeCells count="14">
    <mergeCell ref="A30:C30"/>
    <mergeCell ref="B2:C2"/>
    <mergeCell ref="A1:C1"/>
    <mergeCell ref="A28:C28"/>
    <mergeCell ref="A27:C27"/>
    <mergeCell ref="A29:C29"/>
    <mergeCell ref="A38:C38"/>
    <mergeCell ref="A31:C31"/>
    <mergeCell ref="A32:C32"/>
    <mergeCell ref="A37:C37"/>
    <mergeCell ref="A34:C34"/>
    <mergeCell ref="A35:C35"/>
    <mergeCell ref="A36:C36"/>
    <mergeCell ref="A33:B33"/>
  </mergeCells>
  <conditionalFormatting sqref="E6">
    <cfRule type="expression" priority="31" dxfId="18">
      <formula>E3="N"</formula>
    </cfRule>
  </conditionalFormatting>
  <conditionalFormatting sqref="E7">
    <cfRule type="expression" priority="30" dxfId="18">
      <formula>E3="N"</formula>
    </cfRule>
  </conditionalFormatting>
  <conditionalFormatting sqref="E5">
    <cfRule type="expression" priority="34" dxfId="15" stopIfTrue="1">
      <formula>E3="N"</formula>
    </cfRule>
  </conditionalFormatting>
  <conditionalFormatting sqref="E21:E25 E10:E14 E16:E19">
    <cfRule type="expression" priority="29" dxfId="18">
      <formula>$E$3="N"</formula>
    </cfRule>
  </conditionalFormatting>
  <conditionalFormatting sqref="D21:D25 D10:D14 D16:D19 D6:D8">
    <cfRule type="expression" priority="25" dxfId="18">
      <formula>$D$3="N"</formula>
    </cfRule>
  </conditionalFormatting>
  <conditionalFormatting sqref="D3:P3">
    <cfRule type="containsText" priority="23" dxfId="18" operator="containsText" text="N">
      <formula>NOT(ISERROR(SEARCH("N",D3)))</formula>
    </cfRule>
  </conditionalFormatting>
  <conditionalFormatting sqref="F21:F25 F10:F14 F16:F19 F6:F8">
    <cfRule type="expression" priority="22" dxfId="18">
      <formula>$F$3="N"</formula>
    </cfRule>
  </conditionalFormatting>
  <conditionalFormatting sqref="G5:G8 G10:G14 G16:G19 G21:G25">
    <cfRule type="expression" priority="21" dxfId="18">
      <formula>$G$3="N"</formula>
    </cfRule>
  </conditionalFormatting>
  <conditionalFormatting sqref="H5:H8 H10:H14 H16:H19 H21:H25">
    <cfRule type="expression" priority="20" dxfId="18">
      <formula>$H$3="N"</formula>
    </cfRule>
  </conditionalFormatting>
  <conditionalFormatting sqref="I5:I8 I10:I14 I16:I19 I21:I25">
    <cfRule type="expression" priority="19" dxfId="18">
      <formula>$I$3="N"</formula>
    </cfRule>
  </conditionalFormatting>
  <conditionalFormatting sqref="J5:J8 J10:J14 J16:J19 J21:J25">
    <cfRule type="expression" priority="18" dxfId="18">
      <formula>$J$3="N"</formula>
    </cfRule>
  </conditionalFormatting>
  <conditionalFormatting sqref="K5:K8 K10:K14 K16:K19 K21:K25">
    <cfRule type="expression" priority="17" dxfId="18">
      <formula>$K$3="N"</formula>
    </cfRule>
  </conditionalFormatting>
  <conditionalFormatting sqref="L5:L8 L10:L14 L16:L19 L21:L25">
    <cfRule type="expression" priority="16" dxfId="18">
      <formula>$L$3="N"</formula>
    </cfRule>
  </conditionalFormatting>
  <conditionalFormatting sqref="M5:M8 M10:M14 M16:M19 M21:M25">
    <cfRule type="expression" priority="15" dxfId="18">
      <formula>$M$3="N"</formula>
    </cfRule>
  </conditionalFormatting>
  <conditionalFormatting sqref="N5:N8 N10:N14 N16:N19 N21:N25">
    <cfRule type="expression" priority="14" dxfId="18">
      <formula>$N$3="N"</formula>
    </cfRule>
  </conditionalFormatting>
  <conditionalFormatting sqref="O5:O8 O10:O14 O16:O19 O21:O25">
    <cfRule type="expression" priority="13" dxfId="18">
      <formula>$O$3="N"</formula>
    </cfRule>
  </conditionalFormatting>
  <conditionalFormatting sqref="P5:P8 P10:P14 P16:P19 P21:P25">
    <cfRule type="expression" priority="12" dxfId="18">
      <formula>$P$3="N"</formula>
    </cfRule>
  </conditionalFormatting>
  <conditionalFormatting sqref="F5">
    <cfRule type="expression" priority="56" dxfId="15" stopIfTrue="1">
      <formula>$F$3="N"</formula>
    </cfRule>
  </conditionalFormatting>
  <conditionalFormatting sqref="D5">
    <cfRule type="expression" priority="57" dxfId="15" stopIfTrue="1">
      <formula>$D$3="N"</formula>
    </cfRule>
  </conditionalFormatting>
  <conditionalFormatting sqref="E8">
    <cfRule type="expression" priority="58" dxfId="15" stopIfTrue="1">
      <formula>$E$3="N"</formula>
    </cfRule>
  </conditionalFormatting>
  <conditionalFormatting sqref="C33">
    <cfRule type="expression" priority="59" dxfId="0" stopIfTrue="1">
      <formula>C33="N"</formula>
    </cfRule>
  </conditionalFormatting>
  <conditionalFormatting sqref="A33:B33">
    <cfRule type="expression" priority="60" dxfId="0" stopIfTrue="1">
      <formula>C33="N"</formula>
    </cfRule>
  </conditionalFormatting>
  <conditionalFormatting sqref="E33">
    <cfRule type="expression" priority="61" dxfId="0" stopIfTrue="1">
      <formula>C33="n"</formula>
    </cfRule>
  </conditionalFormatting>
  <conditionalFormatting sqref="D33">
    <cfRule type="expression" priority="62" dxfId="0" stopIfTrue="1">
      <formula>C33="n"</formula>
    </cfRule>
  </conditionalFormatting>
  <conditionalFormatting sqref="F33">
    <cfRule type="expression" priority="63" dxfId="0" stopIfTrue="1">
      <formula>C33="n"</formula>
    </cfRule>
  </conditionalFormatting>
  <conditionalFormatting sqref="G33">
    <cfRule type="expression" priority="64" dxfId="0" stopIfTrue="1">
      <formula>C33="n"</formula>
    </cfRule>
  </conditionalFormatting>
  <conditionalFormatting sqref="H33">
    <cfRule type="expression" priority="65" dxfId="0" stopIfTrue="1">
      <formula>C33="n"</formula>
    </cfRule>
  </conditionalFormatting>
  <conditionalFormatting sqref="I33">
    <cfRule type="expression" priority="66" dxfId="0" stopIfTrue="1">
      <formula>C33="n"</formula>
    </cfRule>
  </conditionalFormatting>
  <conditionalFormatting sqref="J33">
    <cfRule type="expression" priority="67" dxfId="0" stopIfTrue="1">
      <formula>C33="n"</formula>
    </cfRule>
  </conditionalFormatting>
  <conditionalFormatting sqref="K33">
    <cfRule type="expression" priority="68" dxfId="0" stopIfTrue="1">
      <formula>C33="n"</formula>
    </cfRule>
  </conditionalFormatting>
  <conditionalFormatting sqref="L33">
    <cfRule type="expression" priority="69" dxfId="0" stopIfTrue="1">
      <formula>C33="n"</formula>
    </cfRule>
  </conditionalFormatting>
  <conditionalFormatting sqref="M33">
    <cfRule type="expression" priority="70" dxfId="0" stopIfTrue="1">
      <formula>C33="n"</formula>
    </cfRule>
  </conditionalFormatting>
  <conditionalFormatting sqref="N33">
    <cfRule type="expression" priority="71" dxfId="0" stopIfTrue="1">
      <formula>C33="n"</formula>
    </cfRule>
  </conditionalFormatting>
  <conditionalFormatting sqref="O33">
    <cfRule type="expression" priority="72" dxfId="0" stopIfTrue="1">
      <formula>C33="n"</formula>
    </cfRule>
  </conditionalFormatting>
  <conditionalFormatting sqref="P33">
    <cfRule type="expression" priority="73" dxfId="0" stopIfTrue="1">
      <formula>C33="n"</formula>
    </cfRule>
  </conditionalFormatting>
  <printOptions/>
  <pageMargins left="0.7" right="0.7" top="0.75" bottom="0.75" header="0.3" footer="0.3"/>
  <pageSetup fitToHeight="1" fitToWidth="1" horizontalDpi="600" verticalDpi="600" orientation="landscape" scale="75" r:id="rId1"/>
  <ignoredErrors>
    <ignoredError sqref="D29:F29 G29:P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and Crystal</dc:creator>
  <cp:keywords/>
  <dc:description/>
  <cp:lastModifiedBy>Wilton Schools</cp:lastModifiedBy>
  <cp:lastPrinted>2015-10-10T02:30:23Z</cp:lastPrinted>
  <dcterms:created xsi:type="dcterms:W3CDTF">2009-09-22T00:33:55Z</dcterms:created>
  <dcterms:modified xsi:type="dcterms:W3CDTF">2015-10-13T13:34:20Z</dcterms:modified>
  <cp:category/>
  <cp:version/>
  <cp:contentType/>
  <cp:contentStatus/>
</cp:coreProperties>
</file>