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80" yWindow="0" windowWidth="20730" windowHeight="11760"/>
  </bookViews>
  <sheets>
    <sheet name="RECAP" sheetId="1" r:id="rId1"/>
    <sheet name="Wichita East" sheetId="2" r:id="rId2"/>
    <sheet name="Salina South" sheetId="3" r:id="rId3"/>
    <sheet name="Liberal" sheetId="4" r:id="rId4"/>
    <sheet name="Maize High" sheetId="5" r:id="rId5"/>
    <sheet name="Goddard" sheetId="6" r:id="rId6"/>
    <sheet name="Wichita North" sheetId="7" r:id="rId7"/>
    <sheet name="Maize South" sheetId="8" r:id="rId8"/>
    <sheet name="Topeka West" sheetId="9" r:id="rId9"/>
    <sheet name="Valley Center" sheetId="10" r:id="rId10"/>
  </sheets>
  <definedNames>
    <definedName name="_xlnm.Print_Area" localSheetId="0">RECAP!$A$1:$AA$36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" i="1" l="1"/>
  <c r="P21" i="1"/>
  <c r="P22" i="1"/>
  <c r="D37" i="10"/>
  <c r="D32" i="10"/>
  <c r="G44" i="10"/>
  <c r="D10" i="10"/>
  <c r="D20" i="10"/>
  <c r="D15" i="10"/>
  <c r="G27" i="10"/>
  <c r="G45" i="10" s="1"/>
  <c r="D37" i="9"/>
  <c r="D32" i="9"/>
  <c r="G44" i="9"/>
  <c r="D20" i="9"/>
  <c r="D15" i="9"/>
  <c r="D10" i="9"/>
  <c r="G27" i="9"/>
  <c r="G45" i="9" s="1"/>
  <c r="D37" i="8"/>
  <c r="D32" i="8"/>
  <c r="G44" i="8"/>
  <c r="D20" i="8"/>
  <c r="D15" i="8"/>
  <c r="D10" i="8"/>
  <c r="G27" i="8"/>
  <c r="G45" i="8" s="1"/>
  <c r="D37" i="7"/>
  <c r="D32" i="7"/>
  <c r="G44" i="7"/>
  <c r="D20" i="7"/>
  <c r="D15" i="7"/>
  <c r="D10" i="7"/>
  <c r="G27" i="7"/>
  <c r="G45" i="7" s="1"/>
  <c r="D37" i="6"/>
  <c r="D32" i="6"/>
  <c r="G44" i="6"/>
  <c r="D20" i="6"/>
  <c r="D15" i="6"/>
  <c r="D10" i="6"/>
  <c r="G27" i="6"/>
  <c r="G45" i="6" s="1"/>
  <c r="D37" i="5"/>
  <c r="D32" i="5"/>
  <c r="G44" i="5"/>
  <c r="D20" i="5"/>
  <c r="D15" i="5"/>
  <c r="D10" i="5"/>
  <c r="G27" i="5"/>
  <c r="G45" i="5" s="1"/>
  <c r="D37" i="4"/>
  <c r="D32" i="4"/>
  <c r="G44" i="4"/>
  <c r="D20" i="4"/>
  <c r="D15" i="4"/>
  <c r="D10" i="4"/>
  <c r="D37" i="3"/>
  <c r="D32" i="3"/>
  <c r="G44" i="3"/>
  <c r="D20" i="3"/>
  <c r="D15" i="3"/>
  <c r="D10" i="3"/>
  <c r="G27" i="3"/>
  <c r="G45" i="3" s="1"/>
  <c r="D37" i="2"/>
  <c r="D32" i="2"/>
  <c r="D20" i="2"/>
  <c r="D15" i="2"/>
  <c r="D10" i="2"/>
  <c r="V5" i="1"/>
  <c r="W5" i="1"/>
  <c r="X5" i="1"/>
  <c r="V6" i="1"/>
  <c r="W6" i="1"/>
  <c r="X6" i="1"/>
  <c r="V7" i="1"/>
  <c r="W7" i="1"/>
  <c r="X7" i="1"/>
  <c r="V8" i="1"/>
  <c r="W8" i="1"/>
  <c r="X8" i="1"/>
  <c r="P23" i="1"/>
  <c r="V9" i="1"/>
  <c r="W9" i="1"/>
  <c r="X9" i="1"/>
  <c r="P24" i="1"/>
  <c r="V10" i="1"/>
  <c r="W10" i="1"/>
  <c r="X10" i="1"/>
  <c r="P25" i="1"/>
  <c r="V11" i="1"/>
  <c r="W11" i="1"/>
  <c r="X11" i="1"/>
  <c r="P26" i="1"/>
  <c r="V12" i="1"/>
  <c r="W12" i="1"/>
  <c r="X12" i="1"/>
  <c r="P27" i="1"/>
  <c r="V13" i="1"/>
  <c r="W13" i="1"/>
  <c r="X13" i="1"/>
  <c r="P28" i="1"/>
  <c r="Q27" i="1"/>
  <c r="Q26" i="1"/>
  <c r="Q25" i="1"/>
  <c r="Q24" i="1"/>
  <c r="Q23" i="1"/>
  <c r="Q22" i="1"/>
  <c r="Q21" i="1"/>
  <c r="Q20" i="1"/>
  <c r="S5" i="1"/>
  <c r="T5" i="1"/>
  <c r="U5" i="1"/>
  <c r="N20" i="1"/>
  <c r="S6" i="1"/>
  <c r="T6" i="1"/>
  <c r="U6" i="1"/>
  <c r="N21" i="1"/>
  <c r="S7" i="1"/>
  <c r="T7" i="1"/>
  <c r="U7" i="1"/>
  <c r="N22" i="1"/>
  <c r="S8" i="1"/>
  <c r="T8" i="1"/>
  <c r="U8" i="1"/>
  <c r="N23" i="1"/>
  <c r="S9" i="1"/>
  <c r="T9" i="1"/>
  <c r="U9" i="1"/>
  <c r="N24" i="1"/>
  <c r="S10" i="1"/>
  <c r="T10" i="1"/>
  <c r="U10" i="1"/>
  <c r="N25" i="1"/>
  <c r="S11" i="1"/>
  <c r="T11" i="1"/>
  <c r="U11" i="1"/>
  <c r="N26" i="1"/>
  <c r="S12" i="1"/>
  <c r="T12" i="1"/>
  <c r="U12" i="1"/>
  <c r="N27" i="1"/>
  <c r="S13" i="1"/>
  <c r="T13" i="1"/>
  <c r="U13" i="1"/>
  <c r="N28" i="1"/>
  <c r="O21" i="1"/>
  <c r="O22" i="1"/>
  <c r="O23" i="1"/>
  <c r="O24" i="1"/>
  <c r="O25" i="1"/>
  <c r="O26" i="1"/>
  <c r="O27" i="1"/>
  <c r="O20" i="1"/>
  <c r="M21" i="1"/>
  <c r="M22" i="1"/>
  <c r="M23" i="1"/>
  <c r="M24" i="1"/>
  <c r="M25" i="1"/>
  <c r="M26" i="1"/>
  <c r="M27" i="1"/>
  <c r="M20" i="1"/>
  <c r="B6" i="1"/>
  <c r="C6" i="1"/>
  <c r="D6" i="1"/>
  <c r="L6" i="1"/>
  <c r="M6" i="1"/>
  <c r="N6" i="1"/>
  <c r="I21" i="1"/>
  <c r="B7" i="1"/>
  <c r="C7" i="1"/>
  <c r="D7" i="1"/>
  <c r="L7" i="1"/>
  <c r="M7" i="1"/>
  <c r="N7" i="1"/>
  <c r="I22" i="1"/>
  <c r="B8" i="1"/>
  <c r="C8" i="1"/>
  <c r="D8" i="1"/>
  <c r="L8" i="1"/>
  <c r="M8" i="1"/>
  <c r="N8" i="1"/>
  <c r="I23" i="1"/>
  <c r="B9" i="1"/>
  <c r="C9" i="1"/>
  <c r="D9" i="1"/>
  <c r="L9" i="1"/>
  <c r="M9" i="1"/>
  <c r="N9" i="1"/>
  <c r="I24" i="1"/>
  <c r="B10" i="1"/>
  <c r="C10" i="1"/>
  <c r="D10" i="1"/>
  <c r="L10" i="1"/>
  <c r="M10" i="1"/>
  <c r="N10" i="1"/>
  <c r="I25" i="1"/>
  <c r="B11" i="1"/>
  <c r="C11" i="1"/>
  <c r="D11" i="1"/>
  <c r="L11" i="1"/>
  <c r="M11" i="1"/>
  <c r="N11" i="1"/>
  <c r="I26" i="1"/>
  <c r="B12" i="1"/>
  <c r="C12" i="1"/>
  <c r="D12" i="1"/>
  <c r="L12" i="1"/>
  <c r="M12" i="1"/>
  <c r="N12" i="1"/>
  <c r="I27" i="1"/>
  <c r="B13" i="1"/>
  <c r="C13" i="1"/>
  <c r="D13" i="1"/>
  <c r="L13" i="1"/>
  <c r="M13" i="1"/>
  <c r="N13" i="1"/>
  <c r="I28" i="1"/>
  <c r="B5" i="1"/>
  <c r="C5" i="1"/>
  <c r="D5" i="1"/>
  <c r="L5" i="1"/>
  <c r="M5" i="1"/>
  <c r="N5" i="1"/>
  <c r="I20" i="1"/>
  <c r="F28" i="1"/>
  <c r="F27" i="1"/>
  <c r="F26" i="1"/>
  <c r="F25" i="1"/>
  <c r="F24" i="1"/>
  <c r="F23" i="1"/>
  <c r="F21" i="1"/>
  <c r="G27" i="2"/>
  <c r="F20" i="1" s="1"/>
  <c r="C28" i="1"/>
  <c r="C27" i="1"/>
  <c r="C26" i="1"/>
  <c r="C25" i="1"/>
  <c r="C24" i="1"/>
  <c r="C23" i="1"/>
  <c r="C22" i="1"/>
  <c r="G44" i="2"/>
  <c r="C20" i="1" s="1"/>
  <c r="E6" i="1"/>
  <c r="F6" i="1"/>
  <c r="G6" i="1"/>
  <c r="H6" i="1"/>
  <c r="I6" i="1"/>
  <c r="J6" i="1"/>
  <c r="K6" i="1"/>
  <c r="O6" i="1"/>
  <c r="P6" i="1"/>
  <c r="Q6" i="1"/>
  <c r="R6" i="1"/>
  <c r="E7" i="1"/>
  <c r="F7" i="1"/>
  <c r="G7" i="1"/>
  <c r="H7" i="1"/>
  <c r="I7" i="1"/>
  <c r="J7" i="1"/>
  <c r="K7" i="1"/>
  <c r="O7" i="1"/>
  <c r="P7" i="1"/>
  <c r="Q7" i="1"/>
  <c r="R7" i="1"/>
  <c r="O8" i="1"/>
  <c r="P8" i="1"/>
  <c r="Q8" i="1"/>
  <c r="R8" i="1"/>
  <c r="H8" i="1"/>
  <c r="I8" i="1"/>
  <c r="J8" i="1"/>
  <c r="E8" i="1"/>
  <c r="F8" i="1"/>
  <c r="G8" i="1"/>
  <c r="K8" i="1"/>
  <c r="E9" i="1"/>
  <c r="F9" i="1"/>
  <c r="G9" i="1"/>
  <c r="H9" i="1"/>
  <c r="I9" i="1"/>
  <c r="J9" i="1"/>
  <c r="K9" i="1"/>
  <c r="O9" i="1"/>
  <c r="P9" i="1"/>
  <c r="Q9" i="1"/>
  <c r="R9" i="1"/>
  <c r="H10" i="1"/>
  <c r="I10" i="1"/>
  <c r="J10" i="1"/>
  <c r="E10" i="1"/>
  <c r="F10" i="1"/>
  <c r="G10" i="1"/>
  <c r="K10" i="1"/>
  <c r="O10" i="1"/>
  <c r="P10" i="1"/>
  <c r="Q10" i="1"/>
  <c r="R10" i="1"/>
  <c r="E11" i="1"/>
  <c r="F11" i="1"/>
  <c r="G11" i="1"/>
  <c r="H11" i="1"/>
  <c r="I11" i="1"/>
  <c r="J11" i="1"/>
  <c r="K11" i="1"/>
  <c r="O11" i="1"/>
  <c r="P11" i="1"/>
  <c r="Q11" i="1"/>
  <c r="R11" i="1"/>
  <c r="E12" i="1"/>
  <c r="F12" i="1"/>
  <c r="G12" i="1"/>
  <c r="H12" i="1"/>
  <c r="I12" i="1"/>
  <c r="J12" i="1"/>
  <c r="K12" i="1"/>
  <c r="O12" i="1"/>
  <c r="P12" i="1"/>
  <c r="Q12" i="1"/>
  <c r="R12" i="1"/>
  <c r="H13" i="1"/>
  <c r="I13" i="1"/>
  <c r="J13" i="1"/>
  <c r="E13" i="1"/>
  <c r="F13" i="1"/>
  <c r="G13" i="1"/>
  <c r="K13" i="1"/>
  <c r="O13" i="1"/>
  <c r="P13" i="1"/>
  <c r="Q13" i="1"/>
  <c r="R13" i="1"/>
  <c r="E5" i="1"/>
  <c r="F5" i="1"/>
  <c r="G5" i="1"/>
  <c r="H5" i="1"/>
  <c r="I5" i="1"/>
  <c r="J5" i="1"/>
  <c r="K5" i="1"/>
  <c r="O5" i="1"/>
  <c r="P5" i="1"/>
  <c r="Q5" i="1"/>
  <c r="R5" i="1"/>
  <c r="D42" i="10"/>
  <c r="D25" i="10"/>
  <c r="D42" i="9"/>
  <c r="D25" i="9"/>
  <c r="D42" i="8"/>
  <c r="D25" i="8"/>
  <c r="D42" i="7"/>
  <c r="D25" i="7"/>
  <c r="D42" i="6"/>
  <c r="D25" i="6"/>
  <c r="D42" i="5"/>
  <c r="D25" i="5"/>
  <c r="D42" i="4"/>
  <c r="D25" i="4"/>
  <c r="D42" i="3"/>
  <c r="D25" i="3"/>
  <c r="D42" i="2"/>
  <c r="Z5" i="1"/>
  <c r="Z6" i="1"/>
  <c r="Z7" i="1"/>
  <c r="Z9" i="1"/>
  <c r="Z10" i="1"/>
  <c r="Z11" i="1"/>
  <c r="Z12" i="1"/>
  <c r="AA5" i="1"/>
  <c r="AA10" i="1"/>
  <c r="AA9" i="1"/>
  <c r="AA8" i="1"/>
  <c r="C21" i="1"/>
  <c r="D25" i="2"/>
  <c r="Z13" i="1"/>
  <c r="AA11" i="1"/>
  <c r="AA7" i="1"/>
  <c r="AA12" i="1"/>
  <c r="AA6" i="1"/>
  <c r="G27" i="4" l="1"/>
  <c r="G45" i="2"/>
  <c r="G45" i="4" l="1"/>
  <c r="F22" i="1"/>
</calcChain>
</file>

<file path=xl/sharedStrings.xml><?xml version="1.0" encoding="utf-8"?>
<sst xmlns="http://schemas.openxmlformats.org/spreadsheetml/2006/main" count="490" uniqueCount="64">
  <si>
    <t>Music Effect</t>
  </si>
  <si>
    <t>Michael Mapp</t>
  </si>
  <si>
    <t>Rep</t>
  </si>
  <si>
    <t>Per</t>
  </si>
  <si>
    <t>Total</t>
  </si>
  <si>
    <t>Music Ensemble</t>
  </si>
  <si>
    <t>Barbara Lambrecht</t>
  </si>
  <si>
    <t>Tech</t>
  </si>
  <si>
    <t>Mus</t>
  </si>
  <si>
    <t>Vis</t>
  </si>
  <si>
    <t>Percussion</t>
  </si>
  <si>
    <t>Auxillary</t>
  </si>
  <si>
    <t>Keith McKeachie</t>
  </si>
  <si>
    <t>Comp</t>
  </si>
  <si>
    <t>Exc</t>
  </si>
  <si>
    <t>Cont</t>
  </si>
  <si>
    <t>Overall</t>
  </si>
  <si>
    <t>Final</t>
  </si>
  <si>
    <t>Score</t>
  </si>
  <si>
    <t>CLASS OR SCHOOL</t>
  </si>
  <si>
    <t>RANK</t>
  </si>
  <si>
    <t>Valley Center Hornet Marching Festival</t>
  </si>
  <si>
    <t>Repetoire</t>
  </si>
  <si>
    <t>Performance</t>
  </si>
  <si>
    <t>Technique</t>
  </si>
  <si>
    <t>Musicianship</t>
  </si>
  <si>
    <t>Points towards total score:</t>
  </si>
  <si>
    <t>MUSIC TOTAL</t>
  </si>
  <si>
    <t>Auxilliary</t>
  </si>
  <si>
    <t>Visual Total</t>
  </si>
  <si>
    <t>Final Total</t>
  </si>
  <si>
    <t>Total Points</t>
  </si>
  <si>
    <t>EXH</t>
  </si>
  <si>
    <t>Valley Center</t>
  </si>
  <si>
    <t>High Visual Score</t>
  </si>
  <si>
    <t>High Music Score</t>
  </si>
  <si>
    <t>High Effect</t>
  </si>
  <si>
    <t>Maize South</t>
  </si>
  <si>
    <t>Wichita North</t>
  </si>
  <si>
    <t>J.D. Shaw</t>
  </si>
  <si>
    <t>Stuart Langsam</t>
  </si>
  <si>
    <t>Kate Cooper</t>
  </si>
  <si>
    <t>Wichita East</t>
  </si>
  <si>
    <t>Salina South</t>
  </si>
  <si>
    <t>Liberal</t>
  </si>
  <si>
    <t>Goddard</t>
  </si>
  <si>
    <t>Maize High</t>
  </si>
  <si>
    <t>Topeka West</t>
  </si>
  <si>
    <t>Saturday, October 5th, 2013</t>
  </si>
  <si>
    <t>JD Shaw</t>
  </si>
  <si>
    <t>Music Performance</t>
  </si>
  <si>
    <t>Visual Individual</t>
  </si>
  <si>
    <t>Matt Kleopfer</t>
  </si>
  <si>
    <t>Visual Ensemble &amp; Effect</t>
  </si>
  <si>
    <t>Ensemble</t>
  </si>
  <si>
    <t>Effect</t>
  </si>
  <si>
    <t>Content</t>
  </si>
  <si>
    <t>Excellence</t>
  </si>
  <si>
    <t>High Drum Major</t>
  </si>
  <si>
    <t>High Percussion</t>
  </si>
  <si>
    <t>High Color Guard</t>
  </si>
  <si>
    <t>Rank</t>
  </si>
  <si>
    <t>Overall Rankings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</si>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</sst>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6" xfId="0" applyBorder="1"/>
    <xf numFmtId="0" fontId="0" fillId="0" borderId="8" xfId="0" applyBorder="1"/>
    <xf numFmtId="0" fontId="0" fillId="0" borderId="12" xfId="0" applyBorder="1"/>
    <xf numFmtId="0" fontId="0" fillId="0" borderId="2" xfId="0" applyBorder="1"/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1" xfId="0" applyBorder="1"/>
    <xf numFmtId="0" fontId="1" fillId="0" borderId="16" xfId="0" applyFont="1" applyBorder="1"/>
    <xf numFmtId="0" fontId="1" fillId="0" borderId="7" xfId="0" applyFont="1" applyBorder="1"/>
    <xf numFmtId="0" fontId="1" fillId="0" borderId="2" xfId="0" applyFont="1" applyBorder="1"/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0" xfId="0" applyFill="1" applyBorder="1"/>
    <xf numFmtId="0" fontId="0" fillId="3" borderId="16" xfId="0" applyFill="1" applyBorder="1"/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30"/>
  <sheetViews>
    <sheetView tabSelected="1" view="pageBreakPreview" zoomScale="120" zoomScaleNormal="120" zoomScaleSheetLayoutView="71" zoomScalePageLayoutView="120" workbookViewId="0">
      <selection activeCell="O16" sqref="O16"/>
    </sheetView>
  </sheetViews>
  <sheetFormatPr defaultColWidth="8.5703125" defaultRowHeight="15" x14ac:dyDescent="0.25"/>
  <cols>
    <col min="1" max="1" width="25.7109375" style="2" customWidth="1"/>
    <col min="2" max="16384" width="8.5703125" style="2"/>
  </cols>
  <sheetData>
    <row r="1" spans="1:27" ht="16.5" thickBot="1" x14ac:dyDescent="0.3">
      <c r="A1" s="1"/>
      <c r="B1" s="50" t="s">
        <v>0</v>
      </c>
      <c r="C1" s="45"/>
      <c r="D1" s="46"/>
      <c r="E1" s="50" t="s">
        <v>5</v>
      </c>
      <c r="F1" s="45"/>
      <c r="G1" s="46"/>
      <c r="H1" s="50" t="s">
        <v>50</v>
      </c>
      <c r="I1" s="45"/>
      <c r="J1" s="46"/>
      <c r="L1" s="50" t="s">
        <v>53</v>
      </c>
      <c r="M1" s="45"/>
      <c r="N1" s="46"/>
      <c r="O1" s="50" t="s">
        <v>51</v>
      </c>
      <c r="P1" s="45"/>
      <c r="Q1" s="46"/>
      <c r="S1" s="50" t="s">
        <v>10</v>
      </c>
      <c r="T1" s="45"/>
      <c r="U1" s="46"/>
      <c r="V1" s="50" t="s">
        <v>11</v>
      </c>
      <c r="W1" s="45"/>
      <c r="X1" s="46"/>
    </row>
    <row r="2" spans="1:27" ht="15.75" thickBot="1" x14ac:dyDescent="0.3">
      <c r="B2" s="53" t="s">
        <v>39</v>
      </c>
      <c r="C2" s="51"/>
      <c r="D2" s="52"/>
      <c r="E2" s="53" t="s">
        <v>6</v>
      </c>
      <c r="F2" s="51"/>
      <c r="G2" s="52"/>
      <c r="H2" s="53" t="s">
        <v>1</v>
      </c>
      <c r="I2" s="51"/>
      <c r="J2" s="51"/>
      <c r="K2" s="9" t="s">
        <v>8</v>
      </c>
      <c r="L2" s="51" t="s">
        <v>12</v>
      </c>
      <c r="M2" s="51"/>
      <c r="N2" s="52"/>
      <c r="O2" s="51" t="s">
        <v>52</v>
      </c>
      <c r="P2" s="51"/>
      <c r="Q2" s="52"/>
      <c r="R2" s="9" t="s">
        <v>9</v>
      </c>
      <c r="S2" s="45" t="s">
        <v>40</v>
      </c>
      <c r="T2" s="45"/>
      <c r="U2" s="46"/>
      <c r="V2" s="50" t="s">
        <v>41</v>
      </c>
      <c r="W2" s="45"/>
      <c r="X2" s="46"/>
      <c r="Y2" s="9" t="s">
        <v>16</v>
      </c>
      <c r="Z2" s="9" t="s">
        <v>17</v>
      </c>
    </row>
    <row r="3" spans="1:27" ht="15.75" thickBot="1" x14ac:dyDescent="0.3">
      <c r="B3" s="3" t="s">
        <v>2</v>
      </c>
      <c r="C3" s="3" t="s">
        <v>3</v>
      </c>
      <c r="D3" s="3" t="s">
        <v>4</v>
      </c>
      <c r="E3" s="3" t="s">
        <v>7</v>
      </c>
      <c r="F3" s="3" t="s">
        <v>8</v>
      </c>
      <c r="G3" s="3" t="s">
        <v>4</v>
      </c>
      <c r="H3" s="3" t="s">
        <v>7</v>
      </c>
      <c r="I3" s="3" t="s">
        <v>8</v>
      </c>
      <c r="J3" s="3" t="s">
        <v>4</v>
      </c>
      <c r="K3" s="4" t="s">
        <v>4</v>
      </c>
      <c r="L3" s="3" t="s">
        <v>2</v>
      </c>
      <c r="M3" s="3" t="s">
        <v>3</v>
      </c>
      <c r="N3" s="3" t="s">
        <v>4</v>
      </c>
      <c r="O3" s="3" t="s">
        <v>13</v>
      </c>
      <c r="P3" s="3" t="s">
        <v>14</v>
      </c>
      <c r="Q3" s="3" t="s">
        <v>4</v>
      </c>
      <c r="R3" s="4" t="s">
        <v>4</v>
      </c>
      <c r="S3" s="3" t="s">
        <v>7</v>
      </c>
      <c r="T3" s="3" t="s">
        <v>8</v>
      </c>
      <c r="U3" s="3" t="s">
        <v>4</v>
      </c>
      <c r="V3" s="3" t="s">
        <v>15</v>
      </c>
      <c r="W3" s="3" t="s">
        <v>14</v>
      </c>
      <c r="X3" s="3" t="s">
        <v>4</v>
      </c>
      <c r="Y3" s="4" t="s">
        <v>4</v>
      </c>
      <c r="Z3" s="4" t="s">
        <v>18</v>
      </c>
      <c r="AA3" s="3" t="s">
        <v>20</v>
      </c>
    </row>
    <row r="4" spans="1:27" x14ac:dyDescent="0.25">
      <c r="A4" s="12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x14ac:dyDescent="0.25">
      <c r="A5" s="7" t="s">
        <v>42</v>
      </c>
      <c r="B5" s="6">
        <f>'Wichita East'!D8</f>
        <v>58</v>
      </c>
      <c r="C5" s="6">
        <f>'Wichita East'!D9</f>
        <v>50</v>
      </c>
      <c r="D5" s="6">
        <f>SUM(B5:C5)</f>
        <v>108</v>
      </c>
      <c r="E5" s="6">
        <f>'Wichita East'!D13</f>
        <v>72</v>
      </c>
      <c r="F5" s="6">
        <f>'Wichita East'!D14</f>
        <v>62</v>
      </c>
      <c r="G5" s="6">
        <f>SUM(E5:F5)</f>
        <v>134</v>
      </c>
      <c r="H5" s="6">
        <f>'Wichita East'!D18</f>
        <v>46</v>
      </c>
      <c r="I5" s="6">
        <f>'Wichita East'!D19</f>
        <v>40</v>
      </c>
      <c r="J5" s="6">
        <f>SUM(H5:I5)</f>
        <v>86</v>
      </c>
      <c r="K5" s="6">
        <f>SUM(J5,G5,D5)</f>
        <v>328</v>
      </c>
      <c r="L5" s="6">
        <f>'Wichita East'!D30</f>
        <v>50</v>
      </c>
      <c r="M5" s="6">
        <f>'Wichita East'!D31</f>
        <v>51</v>
      </c>
      <c r="N5" s="6">
        <f>SUM(L5:M5)</f>
        <v>101</v>
      </c>
      <c r="O5" s="6">
        <f>'Wichita East'!D35</f>
        <v>75</v>
      </c>
      <c r="P5" s="6">
        <f>'Wichita East'!D36</f>
        <v>73</v>
      </c>
      <c r="Q5" s="6">
        <f>SUM(O5:P5)</f>
        <v>148</v>
      </c>
      <c r="R5" s="6">
        <f>SUM(Q5,N5)</f>
        <v>249</v>
      </c>
      <c r="S5" s="6">
        <f>'Wichita East'!D23</f>
        <v>78</v>
      </c>
      <c r="T5" s="6">
        <f>'Wichita East'!D24</f>
        <v>74</v>
      </c>
      <c r="U5" s="6">
        <f>SUM(S5:T5)</f>
        <v>152</v>
      </c>
      <c r="V5" s="6">
        <f>'Wichita East'!D40</f>
        <v>32</v>
      </c>
      <c r="W5" s="6">
        <f>'Wichita East'!D41</f>
        <v>36</v>
      </c>
      <c r="X5" s="6">
        <f>SUM(V5:W5)</f>
        <v>68</v>
      </c>
      <c r="Y5" s="6">
        <v>577</v>
      </c>
      <c r="Z5" s="39">
        <f>SUM(Y5)/10</f>
        <v>57.7</v>
      </c>
      <c r="AA5" s="6">
        <f>RANK(Z5,$Z$5:Z$12)</f>
        <v>5</v>
      </c>
    </row>
    <row r="6" spans="1:27" x14ac:dyDescent="0.25">
      <c r="A6" s="7" t="s">
        <v>43</v>
      </c>
      <c r="B6" s="6">
        <f>'Salina South'!D8</f>
        <v>52</v>
      </c>
      <c r="C6" s="6">
        <f>'Salina South'!D9</f>
        <v>59</v>
      </c>
      <c r="D6" s="6">
        <f>SUM(B6:C6)</f>
        <v>111</v>
      </c>
      <c r="E6" s="6">
        <f>'Salina South'!D13</f>
        <v>50</v>
      </c>
      <c r="F6" s="6">
        <f>'Salina South'!D14</f>
        <v>53</v>
      </c>
      <c r="G6" s="6">
        <f t="shared" ref="G6:G13" si="0">SUM(E6:F6)</f>
        <v>103</v>
      </c>
      <c r="H6" s="6">
        <f>'Salina South'!D18</f>
        <v>53</v>
      </c>
      <c r="I6" s="6">
        <f>'Salina South'!D19</f>
        <v>50</v>
      </c>
      <c r="J6" s="6">
        <f t="shared" ref="J6:J13" si="1">SUM(H6:I6)</f>
        <v>103</v>
      </c>
      <c r="K6" s="6">
        <f t="shared" ref="K6:K13" si="2">SUM(J6,G6,D6)</f>
        <v>317</v>
      </c>
      <c r="L6" s="6">
        <f>'Salina South'!D30</f>
        <v>49</v>
      </c>
      <c r="M6" s="6">
        <f>'Salina South'!D31</f>
        <v>49</v>
      </c>
      <c r="N6" s="6">
        <f t="shared" ref="N6:N13" si="3">SUM(L6:M6)</f>
        <v>98</v>
      </c>
      <c r="O6" s="6">
        <f>'Salina South'!D35</f>
        <v>70</v>
      </c>
      <c r="P6" s="6">
        <f>'Salina South'!D36</f>
        <v>60</v>
      </c>
      <c r="Q6" s="6">
        <f t="shared" ref="Q6:Q13" si="4">SUM(O6:P6)</f>
        <v>130</v>
      </c>
      <c r="R6" s="6">
        <f t="shared" ref="R6:R13" si="5">SUM(Q6,N6)</f>
        <v>228</v>
      </c>
      <c r="S6" s="6">
        <f>'Salina South'!D23</f>
        <v>80</v>
      </c>
      <c r="T6" s="6">
        <f>'Salina South'!D24</f>
        <v>78</v>
      </c>
      <c r="U6" s="6">
        <f t="shared" ref="U6:U13" si="6">SUM(S6:T6)</f>
        <v>158</v>
      </c>
      <c r="V6" s="6">
        <f>'Salina South'!D40</f>
        <v>28</v>
      </c>
      <c r="W6" s="6">
        <f>'Salina South'!D41</f>
        <v>36</v>
      </c>
      <c r="X6" s="6">
        <f t="shared" ref="X6:X13" si="7">SUM(V6:W6)</f>
        <v>64</v>
      </c>
      <c r="Y6" s="6">
        <v>545</v>
      </c>
      <c r="Z6" s="39">
        <f t="shared" ref="Z6:Z13" si="8">SUM(Y6)/10</f>
        <v>54.5</v>
      </c>
      <c r="AA6" s="6">
        <f>RANK(Z6,$Z$5:Z$12)</f>
        <v>7</v>
      </c>
    </row>
    <row r="7" spans="1:27" x14ac:dyDescent="0.25">
      <c r="A7" s="7" t="s">
        <v>44</v>
      </c>
      <c r="B7" s="6">
        <f>Liberal!D8</f>
        <v>50</v>
      </c>
      <c r="C7" s="6">
        <f>Liberal!D9</f>
        <v>60</v>
      </c>
      <c r="D7" s="6">
        <f t="shared" ref="D7:D13" si="9">SUM(B7:C7)</f>
        <v>110</v>
      </c>
      <c r="E7" s="6">
        <f>Liberal!D13</f>
        <v>56</v>
      </c>
      <c r="F7" s="6">
        <f>Liberal!D14</f>
        <v>51</v>
      </c>
      <c r="G7" s="6">
        <f t="shared" si="0"/>
        <v>107</v>
      </c>
      <c r="H7" s="6">
        <f>Liberal!D18</f>
        <v>52</v>
      </c>
      <c r="I7" s="6">
        <f>Liberal!D19</f>
        <v>53</v>
      </c>
      <c r="J7" s="6">
        <f t="shared" si="1"/>
        <v>105</v>
      </c>
      <c r="K7" s="6">
        <f t="shared" si="2"/>
        <v>322</v>
      </c>
      <c r="L7" s="6">
        <f>Liberal!D30</f>
        <v>51</v>
      </c>
      <c r="M7" s="6">
        <f>Liberal!D31</f>
        <v>52</v>
      </c>
      <c r="N7" s="6">
        <f t="shared" si="3"/>
        <v>103</v>
      </c>
      <c r="O7" s="6">
        <f>Liberal!D35</f>
        <v>77</v>
      </c>
      <c r="P7" s="6">
        <f>Liberal!D36</f>
        <v>74</v>
      </c>
      <c r="Q7" s="6">
        <f t="shared" si="4"/>
        <v>151</v>
      </c>
      <c r="R7" s="6">
        <f t="shared" si="5"/>
        <v>254</v>
      </c>
      <c r="S7" s="6">
        <f>Liberal!D23</f>
        <v>82</v>
      </c>
      <c r="T7" s="6">
        <f>Liberal!D24</f>
        <v>81</v>
      </c>
      <c r="U7" s="6">
        <f t="shared" si="6"/>
        <v>163</v>
      </c>
      <c r="V7" s="6">
        <f>Liberal!D40</f>
        <v>28</v>
      </c>
      <c r="W7" s="6">
        <f>Liberal!D41</f>
        <v>25</v>
      </c>
      <c r="X7" s="6">
        <f t="shared" si="7"/>
        <v>53</v>
      </c>
      <c r="Y7" s="6">
        <v>576</v>
      </c>
      <c r="Z7" s="39">
        <f t="shared" si="8"/>
        <v>57.6</v>
      </c>
      <c r="AA7" s="6">
        <f>RANK(Z7,$Z$5:Z$12)</f>
        <v>6</v>
      </c>
    </row>
    <row r="8" spans="1:27" x14ac:dyDescent="0.25">
      <c r="A8" s="7" t="s">
        <v>46</v>
      </c>
      <c r="B8" s="6">
        <f>'Maize High'!D8</f>
        <v>60</v>
      </c>
      <c r="C8" s="6">
        <f>'Maize High'!D9</f>
        <v>62</v>
      </c>
      <c r="D8" s="6">
        <f t="shared" ref="D8:D10" si="10">SUM(B8:C8)</f>
        <v>122</v>
      </c>
      <c r="E8" s="6">
        <f>'Maize High'!D13</f>
        <v>83</v>
      </c>
      <c r="F8" s="6">
        <f>'Maize High'!D14</f>
        <v>90</v>
      </c>
      <c r="G8" s="6">
        <f t="shared" ref="G8:G10" si="11">SUM(E8:F8)</f>
        <v>173</v>
      </c>
      <c r="H8" s="6">
        <f>'Maize High'!D18</f>
        <v>66</v>
      </c>
      <c r="I8" s="6">
        <f>'Maize High'!D19</f>
        <v>72</v>
      </c>
      <c r="J8" s="6">
        <f t="shared" ref="J8:J10" si="12">SUM(H8:I8)</f>
        <v>138</v>
      </c>
      <c r="K8" s="6">
        <f t="shared" ref="K8:K10" si="13">SUM(J8,G8,D8)</f>
        <v>433</v>
      </c>
      <c r="L8" s="6">
        <f>'Maize High'!D30</f>
        <v>66</v>
      </c>
      <c r="M8" s="6">
        <f>'Maize High'!D31</f>
        <v>62</v>
      </c>
      <c r="N8" s="6">
        <f t="shared" ref="N8:N10" si="14">SUM(L8:M8)</f>
        <v>128</v>
      </c>
      <c r="O8" s="6">
        <f>'Maize High'!D35</f>
        <v>79</v>
      </c>
      <c r="P8" s="6">
        <f>'Maize High'!D36</f>
        <v>76</v>
      </c>
      <c r="Q8" s="6">
        <f t="shared" ref="Q8:Q10" si="15">SUM(O8:P8)</f>
        <v>155</v>
      </c>
      <c r="R8" s="6">
        <f t="shared" ref="R8:R10" si="16">SUM(Q8,N8)</f>
        <v>283</v>
      </c>
      <c r="S8" s="6">
        <f>'Maize High'!D23</f>
        <v>92</v>
      </c>
      <c r="T8" s="6">
        <f>'Maize High'!D24</f>
        <v>88</v>
      </c>
      <c r="U8" s="6">
        <f t="shared" ref="U8:U10" si="17">SUM(S8:T8)</f>
        <v>180</v>
      </c>
      <c r="V8" s="6">
        <f>'Maize High'!D40</f>
        <v>42</v>
      </c>
      <c r="W8" s="6">
        <f>'Maize High'!D41</f>
        <v>42</v>
      </c>
      <c r="X8" s="6">
        <f t="shared" ref="X8:X10" si="18">SUM(V8:W8)</f>
        <v>84</v>
      </c>
      <c r="Y8" s="6">
        <v>716</v>
      </c>
      <c r="Z8" s="39">
        <v>71.599999999999994</v>
      </c>
      <c r="AA8" s="6">
        <f>RANK(Z8,$Z$5:Z$12)</f>
        <v>3</v>
      </c>
    </row>
    <row r="9" spans="1:27" x14ac:dyDescent="0.25">
      <c r="A9" s="7" t="s">
        <v>45</v>
      </c>
      <c r="B9" s="6">
        <f>Goddard!D8</f>
        <v>59</v>
      </c>
      <c r="C9" s="6">
        <f>Goddard!D9</f>
        <v>60</v>
      </c>
      <c r="D9" s="6">
        <f t="shared" si="10"/>
        <v>119</v>
      </c>
      <c r="E9" s="6">
        <f>Goddard!D13</f>
        <v>88</v>
      </c>
      <c r="F9" s="6">
        <f>Goddard!D14</f>
        <v>88</v>
      </c>
      <c r="G9" s="6">
        <f t="shared" si="11"/>
        <v>176</v>
      </c>
      <c r="H9" s="6">
        <f>Goddard!D18</f>
        <v>71</v>
      </c>
      <c r="I9" s="6">
        <f>Goddard!D19</f>
        <v>65</v>
      </c>
      <c r="J9" s="6">
        <f t="shared" si="12"/>
        <v>136</v>
      </c>
      <c r="K9" s="6">
        <f t="shared" si="13"/>
        <v>431</v>
      </c>
      <c r="L9" s="6">
        <f>Goddard!D30</f>
        <v>66</v>
      </c>
      <c r="M9" s="6">
        <f>Goddard!D31</f>
        <v>61</v>
      </c>
      <c r="N9" s="6">
        <f t="shared" si="14"/>
        <v>127</v>
      </c>
      <c r="O9" s="6">
        <f>Goddard!D35</f>
        <v>77</v>
      </c>
      <c r="P9" s="6">
        <f>Goddard!D36</f>
        <v>76</v>
      </c>
      <c r="Q9" s="6">
        <f t="shared" si="15"/>
        <v>153</v>
      </c>
      <c r="R9" s="6">
        <f t="shared" si="16"/>
        <v>280</v>
      </c>
      <c r="S9" s="6">
        <f>Goddard!D23</f>
        <v>94</v>
      </c>
      <c r="T9" s="6">
        <f>Goddard!D24</f>
        <v>93</v>
      </c>
      <c r="U9" s="6">
        <f t="shared" si="17"/>
        <v>187</v>
      </c>
      <c r="V9" s="6">
        <f>Goddard!D40</f>
        <v>40</v>
      </c>
      <c r="W9" s="6">
        <f>Goddard!D41</f>
        <v>43</v>
      </c>
      <c r="X9" s="6">
        <f t="shared" si="18"/>
        <v>83</v>
      </c>
      <c r="Y9" s="6">
        <v>711</v>
      </c>
      <c r="Z9" s="39">
        <f t="shared" ref="Z9:Z10" si="19">SUM(Y9)/10</f>
        <v>71.099999999999994</v>
      </c>
      <c r="AA9" s="6">
        <f>RANK(Z9,$Z$5:Z$12)</f>
        <v>4</v>
      </c>
    </row>
    <row r="10" spans="1:27" x14ac:dyDescent="0.25">
      <c r="A10" s="6" t="s">
        <v>38</v>
      </c>
      <c r="B10" s="6">
        <f>'Wichita North'!D8</f>
        <v>53</v>
      </c>
      <c r="C10" s="6">
        <f>'Wichita North'!D9</f>
        <v>48</v>
      </c>
      <c r="D10" s="6">
        <f t="shared" si="10"/>
        <v>101</v>
      </c>
      <c r="E10" s="6">
        <f>'Wichita North'!D13</f>
        <v>50</v>
      </c>
      <c r="F10" s="6">
        <f>'Wichita North'!D14</f>
        <v>50</v>
      </c>
      <c r="G10" s="6">
        <f t="shared" si="11"/>
        <v>100</v>
      </c>
      <c r="H10" s="6">
        <f>'Wichita North'!D18</f>
        <v>43</v>
      </c>
      <c r="I10" s="6">
        <f>'Wichita North'!D19</f>
        <v>42</v>
      </c>
      <c r="J10" s="6">
        <f t="shared" si="12"/>
        <v>85</v>
      </c>
      <c r="K10" s="6">
        <f t="shared" si="13"/>
        <v>286</v>
      </c>
      <c r="L10" s="6">
        <f>'Wichita North'!D30</f>
        <v>47</v>
      </c>
      <c r="M10" s="6">
        <f>'Wichita North'!D31</f>
        <v>41</v>
      </c>
      <c r="N10" s="6">
        <f t="shared" si="14"/>
        <v>88</v>
      </c>
      <c r="O10" s="6">
        <f>'Wichita North'!D35</f>
        <v>68</v>
      </c>
      <c r="P10" s="6">
        <f>'Wichita North'!D36</f>
        <v>66</v>
      </c>
      <c r="Q10" s="6">
        <f t="shared" si="15"/>
        <v>134</v>
      </c>
      <c r="R10" s="6">
        <f t="shared" si="16"/>
        <v>222</v>
      </c>
      <c r="S10" s="6">
        <f>'Wichita North'!D23</f>
        <v>79</v>
      </c>
      <c r="T10" s="6">
        <f>'Wichita North'!D24</f>
        <v>80</v>
      </c>
      <c r="U10" s="6">
        <f t="shared" si="17"/>
        <v>159</v>
      </c>
      <c r="V10" s="6">
        <f>'Wichita North'!D40</f>
        <v>33</v>
      </c>
      <c r="W10" s="6">
        <f>'Wichita North'!D41</f>
        <v>35</v>
      </c>
      <c r="X10" s="6">
        <f t="shared" si="18"/>
        <v>68</v>
      </c>
      <c r="Y10" s="6">
        <v>508</v>
      </c>
      <c r="Z10" s="39">
        <f t="shared" si="19"/>
        <v>50.8</v>
      </c>
      <c r="AA10" s="6">
        <f>RANK(Z10,$Z$5:Z$12)</f>
        <v>8</v>
      </c>
    </row>
    <row r="11" spans="1:27" x14ac:dyDescent="0.25">
      <c r="A11" s="7" t="s">
        <v>37</v>
      </c>
      <c r="B11" s="6">
        <f>'Maize South'!D8</f>
        <v>70</v>
      </c>
      <c r="C11" s="6">
        <f>'Maize South'!D9</f>
        <v>65</v>
      </c>
      <c r="D11" s="6">
        <f t="shared" si="9"/>
        <v>135</v>
      </c>
      <c r="E11" s="6">
        <f>'Maize South'!D13</f>
        <v>90</v>
      </c>
      <c r="F11" s="6">
        <f>'Maize South'!D14</f>
        <v>90</v>
      </c>
      <c r="G11" s="6">
        <f t="shared" si="0"/>
        <v>180</v>
      </c>
      <c r="H11" s="6">
        <f>'Maize South'!D18</f>
        <v>89</v>
      </c>
      <c r="I11" s="6">
        <f>'Maize South'!D19</f>
        <v>85</v>
      </c>
      <c r="J11" s="6">
        <f t="shared" si="1"/>
        <v>174</v>
      </c>
      <c r="K11" s="6">
        <f t="shared" si="2"/>
        <v>489</v>
      </c>
      <c r="L11" s="6">
        <f>'Maize South'!D30</f>
        <v>81</v>
      </c>
      <c r="M11" s="6">
        <f>'Maize South'!D31</f>
        <v>77</v>
      </c>
      <c r="N11" s="6">
        <f t="shared" si="3"/>
        <v>158</v>
      </c>
      <c r="O11" s="6">
        <f>'Maize South'!D35</f>
        <v>91</v>
      </c>
      <c r="P11" s="6">
        <f>'Maize South'!D36</f>
        <v>90</v>
      </c>
      <c r="Q11" s="6">
        <f t="shared" si="4"/>
        <v>181</v>
      </c>
      <c r="R11" s="6">
        <f t="shared" si="5"/>
        <v>339</v>
      </c>
      <c r="S11" s="6">
        <f>'Maize South'!D23</f>
        <v>86</v>
      </c>
      <c r="T11" s="6">
        <f>'Maize South'!D24</f>
        <v>85</v>
      </c>
      <c r="U11" s="6">
        <f t="shared" si="6"/>
        <v>171</v>
      </c>
      <c r="V11" s="6">
        <f>'Maize South'!D40</f>
        <v>43</v>
      </c>
      <c r="W11" s="6">
        <f>'Maize South'!D41</f>
        <v>44</v>
      </c>
      <c r="X11" s="6">
        <f t="shared" si="7"/>
        <v>87</v>
      </c>
      <c r="Y11" s="6">
        <v>828</v>
      </c>
      <c r="Z11" s="39">
        <f t="shared" si="8"/>
        <v>82.8</v>
      </c>
      <c r="AA11" s="6">
        <f>RANK(Z11,$Z$5:Z$12)</f>
        <v>1</v>
      </c>
    </row>
    <row r="12" spans="1:27" x14ac:dyDescent="0.25">
      <c r="A12" s="7" t="s">
        <v>47</v>
      </c>
      <c r="B12" s="6">
        <f>'Topeka West'!D8</f>
        <v>69</v>
      </c>
      <c r="C12" s="6">
        <f>'Topeka West'!D9</f>
        <v>67</v>
      </c>
      <c r="D12" s="6">
        <f t="shared" si="9"/>
        <v>136</v>
      </c>
      <c r="E12" s="6">
        <f>'Topeka West'!D13</f>
        <v>84</v>
      </c>
      <c r="F12" s="6">
        <f>'Topeka West'!D14</f>
        <v>88</v>
      </c>
      <c r="G12" s="6">
        <f t="shared" si="0"/>
        <v>172</v>
      </c>
      <c r="H12" s="6">
        <f>'Topeka West'!D18</f>
        <v>82</v>
      </c>
      <c r="I12" s="6">
        <f>'Topeka West'!D19</f>
        <v>82</v>
      </c>
      <c r="J12" s="6">
        <f t="shared" si="1"/>
        <v>164</v>
      </c>
      <c r="K12" s="6">
        <f t="shared" si="2"/>
        <v>472</v>
      </c>
      <c r="L12" s="6">
        <f>'Topeka West'!D30</f>
        <v>81</v>
      </c>
      <c r="M12" s="6">
        <f>'Topeka West'!D31</f>
        <v>81</v>
      </c>
      <c r="N12" s="6">
        <f t="shared" si="3"/>
        <v>162</v>
      </c>
      <c r="O12" s="6">
        <f>'Topeka West'!D35</f>
        <v>78</v>
      </c>
      <c r="P12" s="6">
        <f>'Topeka West'!D36</f>
        <v>76</v>
      </c>
      <c r="Q12" s="6">
        <f t="shared" si="4"/>
        <v>154</v>
      </c>
      <c r="R12" s="6">
        <f t="shared" si="5"/>
        <v>316</v>
      </c>
      <c r="S12" s="6">
        <f>'Topeka West'!D23</f>
        <v>85</v>
      </c>
      <c r="T12" s="6">
        <f>'Topeka West'!D24</f>
        <v>84</v>
      </c>
      <c r="U12" s="6">
        <f t="shared" si="6"/>
        <v>169</v>
      </c>
      <c r="V12" s="6">
        <f>'Topeka West'!D40</f>
        <v>37</v>
      </c>
      <c r="W12" s="6">
        <f>'Topeka West'!D41</f>
        <v>41</v>
      </c>
      <c r="X12" s="6">
        <f t="shared" si="7"/>
        <v>78</v>
      </c>
      <c r="Y12" s="6">
        <v>788</v>
      </c>
      <c r="Z12" s="39">
        <f t="shared" si="8"/>
        <v>78.8</v>
      </c>
      <c r="AA12" s="6">
        <f>RANK(Z12,$Z$5:Z$12)</f>
        <v>2</v>
      </c>
    </row>
    <row r="13" spans="1:27" x14ac:dyDescent="0.25">
      <c r="A13" s="6" t="s">
        <v>33</v>
      </c>
      <c r="B13" s="6">
        <f>'Valley Center'!D8</f>
        <v>71</v>
      </c>
      <c r="C13" s="6">
        <f>'Valley Center'!D9</f>
        <v>63</v>
      </c>
      <c r="D13" s="6">
        <f t="shared" si="9"/>
        <v>134</v>
      </c>
      <c r="E13" s="6">
        <f>'Valley Center'!D13</f>
        <v>85</v>
      </c>
      <c r="F13" s="6">
        <f>'Valley Center'!D14</f>
        <v>90</v>
      </c>
      <c r="G13" s="6">
        <f t="shared" si="0"/>
        <v>175</v>
      </c>
      <c r="H13" s="6">
        <f>'Valley Center'!D18</f>
        <v>87</v>
      </c>
      <c r="I13" s="6">
        <f>'Valley Center'!D19</f>
        <v>86</v>
      </c>
      <c r="J13" s="6">
        <f t="shared" si="1"/>
        <v>173</v>
      </c>
      <c r="K13" s="6">
        <f t="shared" si="2"/>
        <v>482</v>
      </c>
      <c r="L13" s="6">
        <f>'Valley Center'!D30</f>
        <v>60</v>
      </c>
      <c r="M13" s="6">
        <f>'Valley Center'!D31</f>
        <v>58</v>
      </c>
      <c r="N13" s="6">
        <f t="shared" si="3"/>
        <v>118</v>
      </c>
      <c r="O13" s="6">
        <f>'Valley Center'!D35</f>
        <v>81</v>
      </c>
      <c r="P13" s="6">
        <f>'Valley Center'!D36</f>
        <v>79</v>
      </c>
      <c r="Q13" s="6">
        <f t="shared" si="4"/>
        <v>160</v>
      </c>
      <c r="R13" s="6">
        <f t="shared" si="5"/>
        <v>278</v>
      </c>
      <c r="S13" s="6">
        <f>'Valley Center'!D23</f>
        <v>92</v>
      </c>
      <c r="T13" s="6">
        <f>'Valley Center'!D24</f>
        <v>92</v>
      </c>
      <c r="U13" s="6">
        <f t="shared" si="6"/>
        <v>184</v>
      </c>
      <c r="V13" s="6">
        <f>'Valley Center'!D40</f>
        <v>44</v>
      </c>
      <c r="W13" s="6">
        <f>'Valley Center'!D41</f>
        <v>38</v>
      </c>
      <c r="X13" s="6">
        <f t="shared" si="7"/>
        <v>82</v>
      </c>
      <c r="Y13" s="6">
        <v>760</v>
      </c>
      <c r="Z13" s="39">
        <f t="shared" si="8"/>
        <v>76</v>
      </c>
      <c r="AA13" s="6" t="s">
        <v>32</v>
      </c>
    </row>
    <row r="14" spans="1:2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7" spans="1:24" ht="15.75" thickBot="1" x14ac:dyDescent="0.3"/>
    <row r="18" spans="1:24" ht="15.75" thickBot="1" x14ac:dyDescent="0.3">
      <c r="L18" s="50" t="s">
        <v>58</v>
      </c>
      <c r="M18" s="46"/>
      <c r="N18" s="50" t="s">
        <v>59</v>
      </c>
      <c r="O18" s="46"/>
      <c r="P18" s="45" t="s">
        <v>60</v>
      </c>
      <c r="Q18" s="46"/>
      <c r="U18" s="58" t="s">
        <v>62</v>
      </c>
      <c r="V18" s="59"/>
      <c r="W18" s="59"/>
      <c r="X18" s="60"/>
    </row>
    <row r="19" spans="1:24" ht="15.75" thickBot="1" x14ac:dyDescent="0.3">
      <c r="B19" s="47" t="s">
        <v>34</v>
      </c>
      <c r="C19" s="48"/>
      <c r="D19" s="49"/>
      <c r="E19" s="47" t="s">
        <v>35</v>
      </c>
      <c r="F19" s="48"/>
      <c r="G19" s="49"/>
      <c r="H19" s="47" t="s">
        <v>36</v>
      </c>
      <c r="I19" s="45"/>
      <c r="J19" s="46"/>
      <c r="L19" s="34" t="s">
        <v>18</v>
      </c>
      <c r="M19" s="35" t="s">
        <v>61</v>
      </c>
      <c r="N19" s="32" t="s">
        <v>18</v>
      </c>
      <c r="O19" s="33" t="s">
        <v>61</v>
      </c>
      <c r="P19" s="32" t="s">
        <v>18</v>
      </c>
      <c r="Q19" s="33" t="s">
        <v>61</v>
      </c>
      <c r="U19" s="40" t="s">
        <v>61</v>
      </c>
      <c r="V19" s="41" t="s">
        <v>18</v>
      </c>
      <c r="W19" s="56" t="s">
        <v>63</v>
      </c>
      <c r="X19" s="57"/>
    </row>
    <row r="20" spans="1:24" x14ac:dyDescent="0.25">
      <c r="A20" s="7" t="s">
        <v>42</v>
      </c>
      <c r="B20" s="11"/>
      <c r="C20" s="8">
        <f>'Wichita East'!G44/10</f>
        <v>2.4899999999999998</v>
      </c>
      <c r="D20" s="26"/>
      <c r="E20" s="28"/>
      <c r="F20" s="8">
        <f>'Wichita East'!G27/10</f>
        <v>3.28</v>
      </c>
      <c r="G20" s="29"/>
      <c r="H20" s="11"/>
      <c r="I20" s="8">
        <f>(D5+N5)/10</f>
        <v>20.9</v>
      </c>
      <c r="J20" s="26"/>
      <c r="L20" s="38">
        <v>40</v>
      </c>
      <c r="M20" s="35">
        <f>RANK(L20,L$20:$L$28)</f>
        <v>9</v>
      </c>
      <c r="N20" s="34">
        <f>U5</f>
        <v>152</v>
      </c>
      <c r="O20" s="35">
        <f>RANK(N20,$N$20:N$28)</f>
        <v>9</v>
      </c>
      <c r="P20" s="34">
        <f>X5</f>
        <v>68</v>
      </c>
      <c r="Q20" s="35">
        <f>RANK(P20,$P$20:P$28)</f>
        <v>6</v>
      </c>
      <c r="U20" s="42">
        <v>1</v>
      </c>
      <c r="V20" s="6">
        <v>82.8</v>
      </c>
      <c r="W20" s="54" t="s">
        <v>37</v>
      </c>
      <c r="X20" s="55"/>
    </row>
    <row r="21" spans="1:24" x14ac:dyDescent="0.25">
      <c r="A21" s="7" t="s">
        <v>43</v>
      </c>
      <c r="B21" s="11"/>
      <c r="C21" s="8">
        <f>'Salina South'!G44/10</f>
        <v>2.2800000000000002</v>
      </c>
      <c r="D21" s="26"/>
      <c r="E21" s="11"/>
      <c r="F21" s="8">
        <f>'Salina South'!G27/10</f>
        <v>3.1700000000000004</v>
      </c>
      <c r="G21" s="8"/>
      <c r="H21" s="11"/>
      <c r="I21" s="8">
        <f t="shared" ref="I21:I28" si="20">(D6+N6)/10</f>
        <v>20.9</v>
      </c>
      <c r="J21" s="26"/>
      <c r="L21" s="36">
        <v>71</v>
      </c>
      <c r="M21" s="26">
        <f>RANK(L21,L$20:$L$28)</f>
        <v>7</v>
      </c>
      <c r="N21" s="11">
        <f t="shared" ref="N21:N28" si="21">U6</f>
        <v>158</v>
      </c>
      <c r="O21" s="26">
        <f>RANK(N21,$N$20:N$28)</f>
        <v>8</v>
      </c>
      <c r="P21" s="11">
        <f t="shared" ref="P21:P28" si="22">X6</f>
        <v>64</v>
      </c>
      <c r="Q21" s="26">
        <f>RANK(P21,$P$20:P$28)</f>
        <v>8</v>
      </c>
      <c r="U21" s="42">
        <v>2</v>
      </c>
      <c r="V21" s="6">
        <v>78.8</v>
      </c>
      <c r="W21" s="54" t="s">
        <v>47</v>
      </c>
      <c r="X21" s="55"/>
    </row>
    <row r="22" spans="1:24" x14ac:dyDescent="0.25">
      <c r="A22" s="7" t="s">
        <v>44</v>
      </c>
      <c r="B22" s="11"/>
      <c r="C22" s="8">
        <f>Liberal!G44/10</f>
        <v>2.54</v>
      </c>
      <c r="D22" s="26"/>
      <c r="E22" s="11"/>
      <c r="F22" s="8">
        <f>Liberal!G27/10</f>
        <v>3.22</v>
      </c>
      <c r="G22" s="8"/>
      <c r="H22" s="11"/>
      <c r="I22" s="8">
        <f t="shared" si="20"/>
        <v>21.3</v>
      </c>
      <c r="J22" s="26"/>
      <c r="L22" s="36">
        <v>61</v>
      </c>
      <c r="M22" s="26">
        <f>RANK(L22,L$20:$L$28)</f>
        <v>8</v>
      </c>
      <c r="N22" s="11">
        <f t="shared" si="21"/>
        <v>163</v>
      </c>
      <c r="O22" s="26">
        <f>RANK(N22,$N$20:N$28)</f>
        <v>6</v>
      </c>
      <c r="P22" s="11">
        <f t="shared" si="22"/>
        <v>53</v>
      </c>
      <c r="Q22" s="26">
        <f>RANK(P22,$P$20:P$28)</f>
        <v>9</v>
      </c>
      <c r="U22" s="42">
        <v>3</v>
      </c>
      <c r="V22" s="6">
        <v>71.599999999999994</v>
      </c>
      <c r="W22" s="54" t="s">
        <v>46</v>
      </c>
      <c r="X22" s="55"/>
    </row>
    <row r="23" spans="1:24" x14ac:dyDescent="0.25">
      <c r="A23" s="7" t="s">
        <v>46</v>
      </c>
      <c r="B23" s="11"/>
      <c r="C23" s="8">
        <f>'Maize High'!G44/10</f>
        <v>2.83</v>
      </c>
      <c r="D23" s="26"/>
      <c r="E23" s="11"/>
      <c r="F23" s="8">
        <f>'Maize High'!G27/10</f>
        <v>4.33</v>
      </c>
      <c r="G23" s="8"/>
      <c r="H23" s="11"/>
      <c r="I23" s="8">
        <f t="shared" si="20"/>
        <v>25</v>
      </c>
      <c r="J23" s="26"/>
      <c r="L23" s="36">
        <v>90</v>
      </c>
      <c r="M23" s="26">
        <f>RANK(L23,L$20:$L$28)</f>
        <v>3</v>
      </c>
      <c r="N23" s="11">
        <f t="shared" si="21"/>
        <v>180</v>
      </c>
      <c r="O23" s="26">
        <f>RANK(N23,$N$20:N$28)</f>
        <v>3</v>
      </c>
      <c r="P23" s="11">
        <f t="shared" si="22"/>
        <v>84</v>
      </c>
      <c r="Q23" s="26">
        <f>RANK(P23,$P$20:P$28)</f>
        <v>2</v>
      </c>
      <c r="U23" s="42">
        <v>4</v>
      </c>
      <c r="V23" s="6">
        <v>71.099999999999994</v>
      </c>
      <c r="W23" s="54" t="s">
        <v>45</v>
      </c>
      <c r="X23" s="55"/>
    </row>
    <row r="24" spans="1:24" x14ac:dyDescent="0.25">
      <c r="A24" s="7" t="s">
        <v>45</v>
      </c>
      <c r="B24" s="11"/>
      <c r="C24" s="8">
        <f>Goddard!G44/10</f>
        <v>2.8</v>
      </c>
      <c r="D24" s="26"/>
      <c r="E24" s="11"/>
      <c r="F24" s="8">
        <f>Goddard!G27/10</f>
        <v>4.3100000000000005</v>
      </c>
      <c r="G24" s="8"/>
      <c r="H24" s="11"/>
      <c r="I24" s="8">
        <f t="shared" si="20"/>
        <v>24.6</v>
      </c>
      <c r="J24" s="26"/>
      <c r="L24" s="36">
        <v>79</v>
      </c>
      <c r="M24" s="26">
        <f>RANK(L24,L$20:$L$28)</f>
        <v>6</v>
      </c>
      <c r="N24" s="11">
        <f t="shared" si="21"/>
        <v>187</v>
      </c>
      <c r="O24" s="26">
        <f>RANK(N24,$N$20:N$28)</f>
        <v>1</v>
      </c>
      <c r="P24" s="11">
        <f t="shared" si="22"/>
        <v>83</v>
      </c>
      <c r="Q24" s="26">
        <f>RANK(P24,$P$20:P$28)</f>
        <v>3</v>
      </c>
      <c r="U24" s="42">
        <v>5</v>
      </c>
      <c r="V24" s="6">
        <v>57.7</v>
      </c>
      <c r="W24" s="54" t="s">
        <v>42</v>
      </c>
      <c r="X24" s="55"/>
    </row>
    <row r="25" spans="1:24" x14ac:dyDescent="0.25">
      <c r="A25" s="6" t="s">
        <v>38</v>
      </c>
      <c r="B25" s="11"/>
      <c r="C25" s="8">
        <f>'Wichita North'!G44/10</f>
        <v>2.2200000000000002</v>
      </c>
      <c r="D25" s="26"/>
      <c r="E25" s="11"/>
      <c r="F25" s="8">
        <f>'Wichita North'!G27/10</f>
        <v>2.8600000000000003</v>
      </c>
      <c r="G25" s="8"/>
      <c r="H25" s="11"/>
      <c r="I25" s="8">
        <f t="shared" si="20"/>
        <v>18.899999999999999</v>
      </c>
      <c r="J25" s="26"/>
      <c r="L25" s="36">
        <v>89</v>
      </c>
      <c r="M25" s="26">
        <f>RANK(L25,L$20:$L$28)</f>
        <v>4</v>
      </c>
      <c r="N25" s="11">
        <f t="shared" si="21"/>
        <v>159</v>
      </c>
      <c r="O25" s="26">
        <f>RANK(N25,$N$20:N$28)</f>
        <v>7</v>
      </c>
      <c r="P25" s="11">
        <f t="shared" si="22"/>
        <v>68</v>
      </c>
      <c r="Q25" s="26">
        <f>RANK(P25,$P$20:P$28)</f>
        <v>6</v>
      </c>
      <c r="U25" s="42">
        <v>6</v>
      </c>
      <c r="V25" s="6">
        <v>57.6</v>
      </c>
      <c r="W25" s="54" t="s">
        <v>44</v>
      </c>
      <c r="X25" s="55"/>
    </row>
    <row r="26" spans="1:24" x14ac:dyDescent="0.25">
      <c r="A26" s="7" t="s">
        <v>37</v>
      </c>
      <c r="B26" s="11"/>
      <c r="C26" s="8">
        <f>'Maize South'!G44/10</f>
        <v>3.3900000000000006</v>
      </c>
      <c r="D26" s="26"/>
      <c r="E26" s="11"/>
      <c r="F26" s="8">
        <f>'Maize South'!G27/10</f>
        <v>4.8899999999999997</v>
      </c>
      <c r="G26" s="8"/>
      <c r="H26" s="11"/>
      <c r="I26" s="8">
        <f t="shared" si="20"/>
        <v>29.3</v>
      </c>
      <c r="J26" s="26"/>
      <c r="L26" s="36">
        <v>96</v>
      </c>
      <c r="M26" s="26">
        <f>RANK(L26,L$20:$L$28)</f>
        <v>1</v>
      </c>
      <c r="N26" s="11">
        <f t="shared" si="21"/>
        <v>171</v>
      </c>
      <c r="O26" s="26">
        <f>RANK(N26,$N$20:N$28)</f>
        <v>4</v>
      </c>
      <c r="P26" s="11">
        <f t="shared" si="22"/>
        <v>87</v>
      </c>
      <c r="Q26" s="26">
        <f>RANK(P26,$P$20:P$28)</f>
        <v>1</v>
      </c>
      <c r="U26" s="42">
        <v>7</v>
      </c>
      <c r="V26" s="6">
        <v>54.5</v>
      </c>
      <c r="W26" s="54" t="s">
        <v>43</v>
      </c>
      <c r="X26" s="55"/>
    </row>
    <row r="27" spans="1:24" ht="15.75" thickBot="1" x14ac:dyDescent="0.3">
      <c r="A27" s="7" t="s">
        <v>47</v>
      </c>
      <c r="B27" s="11"/>
      <c r="C27" s="8">
        <f>'Topeka West'!G44/10</f>
        <v>3.16</v>
      </c>
      <c r="D27" s="26"/>
      <c r="E27" s="11"/>
      <c r="F27" s="8">
        <f>'Topeka West'!G27/10</f>
        <v>4.72</v>
      </c>
      <c r="G27" s="8"/>
      <c r="H27" s="11"/>
      <c r="I27" s="8">
        <f t="shared" si="20"/>
        <v>29.8</v>
      </c>
      <c r="J27" s="26"/>
      <c r="L27" s="36">
        <v>87</v>
      </c>
      <c r="M27" s="26">
        <f>RANK(L27,L$20:$L$28)</f>
        <v>5</v>
      </c>
      <c r="N27" s="11">
        <f t="shared" si="21"/>
        <v>169</v>
      </c>
      <c r="O27" s="26">
        <f>RANK(N27,$N$20:N$28)</f>
        <v>5</v>
      </c>
      <c r="P27" s="11">
        <f t="shared" si="22"/>
        <v>78</v>
      </c>
      <c r="Q27" s="26">
        <f>RANK(P27,$P$20:P$28)</f>
        <v>5</v>
      </c>
      <c r="U27" s="43">
        <v>8</v>
      </c>
      <c r="V27" s="44">
        <v>50.8</v>
      </c>
      <c r="W27" s="62" t="s">
        <v>38</v>
      </c>
      <c r="X27" s="63"/>
    </row>
    <row r="28" spans="1:24" ht="15.75" thickBot="1" x14ac:dyDescent="0.3">
      <c r="A28" s="6" t="s">
        <v>33</v>
      </c>
      <c r="B28" s="10"/>
      <c r="C28" s="27">
        <f>'Valley Center'!G44/10</f>
        <v>2.7800000000000002</v>
      </c>
      <c r="D28" s="5"/>
      <c r="E28" s="10"/>
      <c r="F28" s="27">
        <f>'Valley Center'!G27/10</f>
        <v>4.8199999999999994</v>
      </c>
      <c r="G28" s="27"/>
      <c r="H28" s="10"/>
      <c r="I28" s="27">
        <f t="shared" si="20"/>
        <v>25.2</v>
      </c>
      <c r="J28" s="5"/>
      <c r="L28" s="37">
        <v>95</v>
      </c>
      <c r="M28" s="5" t="s">
        <v>32</v>
      </c>
      <c r="N28" s="10">
        <f t="shared" si="21"/>
        <v>184</v>
      </c>
      <c r="O28" s="5" t="s">
        <v>32</v>
      </c>
      <c r="P28" s="10">
        <f t="shared" si="22"/>
        <v>82</v>
      </c>
      <c r="Q28" s="5" t="s">
        <v>32</v>
      </c>
    </row>
    <row r="30" spans="1:24" x14ac:dyDescent="0.25">
      <c r="L30" s="61" t="s">
        <v>37</v>
      </c>
      <c r="M30" s="61"/>
      <c r="N30" s="61" t="s">
        <v>45</v>
      </c>
      <c r="O30" s="61"/>
      <c r="P30" s="61" t="s">
        <v>37</v>
      </c>
      <c r="Q30" s="61"/>
    </row>
  </sheetData>
  <mergeCells count="33">
    <mergeCell ref="L30:M30"/>
    <mergeCell ref="N30:O30"/>
    <mergeCell ref="P30:Q30"/>
    <mergeCell ref="W23:X23"/>
    <mergeCell ref="W24:X24"/>
    <mergeCell ref="W25:X25"/>
    <mergeCell ref="W26:X26"/>
    <mergeCell ref="W27:X27"/>
    <mergeCell ref="W20:X20"/>
    <mergeCell ref="W21:X21"/>
    <mergeCell ref="W19:X19"/>
    <mergeCell ref="W22:X22"/>
    <mergeCell ref="U18:X18"/>
    <mergeCell ref="V1:X1"/>
    <mergeCell ref="V2:X2"/>
    <mergeCell ref="O1:Q1"/>
    <mergeCell ref="O2:Q2"/>
    <mergeCell ref="S1:U1"/>
    <mergeCell ref="S2:U2"/>
    <mergeCell ref="P18:Q18"/>
    <mergeCell ref="B19:D19"/>
    <mergeCell ref="E19:G19"/>
    <mergeCell ref="H19:J19"/>
    <mergeCell ref="L1:N1"/>
    <mergeCell ref="L2:N2"/>
    <mergeCell ref="B1:D1"/>
    <mergeCell ref="B2:D2"/>
    <mergeCell ref="E1:G1"/>
    <mergeCell ref="L18:M18"/>
    <mergeCell ref="N18:O18"/>
    <mergeCell ref="E2:G2"/>
    <mergeCell ref="H1:J1"/>
    <mergeCell ref="H2:J2"/>
  </mergeCells>
  <phoneticPr fontId="8" type="noConversion"/>
  <printOptions horizontalCentered="1" verticalCentered="1"/>
  <pageMargins left="0.7" right="0.7" top="0.75" bottom="0.75" header="0.3" footer="0.3"/>
  <pageSetup paperSize="5" scale="64" orientation="landscape" r:id="rId1"/>
  <extLst>
    <ext xmlns:mx="http://schemas.microsoft.com/office/mac/excel/2008/main" uri="{64002731-A6B0-56B0-2670-7721B7C09600}">
      <mx:PLV Mode="0" OnePage="0" WScale="46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B1" workbookViewId="0">
      <selection activeCell="N16" sqref="N16"/>
    </sheetView>
  </sheetViews>
  <sheetFormatPr defaultColWidth="8.5703125" defaultRowHeight="15" x14ac:dyDescent="0.25"/>
  <cols>
    <col min="2" max="2" width="17.7109375" bestFit="1" customWidth="1"/>
    <col min="3" max="3" width="12.570312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33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71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63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134</v>
      </c>
      <c r="E10" s="19"/>
      <c r="F10" s="19"/>
      <c r="G10" s="20">
        <v>13.4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85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90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175</v>
      </c>
      <c r="E15" s="19"/>
      <c r="F15" s="19"/>
      <c r="G15" s="20">
        <v>17.5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87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86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173</v>
      </c>
      <c r="E20" s="19"/>
      <c r="F20" s="19"/>
      <c r="G20" s="20">
        <v>17.3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92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92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184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48.199999999999996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60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58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118</v>
      </c>
      <c r="E32" s="19"/>
      <c r="F32" s="19"/>
      <c r="G32" s="20">
        <v>11.8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81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79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160</v>
      </c>
      <c r="E37" s="19"/>
      <c r="F37" s="19"/>
      <c r="G37" s="20">
        <v>16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44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38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82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27.8</v>
      </c>
    </row>
    <row r="45" spans="2:7" x14ac:dyDescent="0.25">
      <c r="E45" t="s">
        <v>31</v>
      </c>
      <c r="G45">
        <f>SUM(G44+G27)</f>
        <v>76</v>
      </c>
    </row>
    <row r="46" spans="2:7" x14ac:dyDescent="0.25">
      <c r="E46" t="s">
        <v>30</v>
      </c>
      <c r="G46">
        <v>76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view="pageBreakPreview" topLeftCell="A25" workbookViewId="0">
      <selection activeCell="I44" sqref="I44"/>
    </sheetView>
  </sheetViews>
  <sheetFormatPr defaultColWidth="8.5703125" defaultRowHeight="15" x14ac:dyDescent="0.25"/>
  <cols>
    <col min="1" max="1" width="5.42578125" customWidth="1"/>
    <col min="2" max="2" width="17.42578125" bestFit="1" customWidth="1"/>
    <col min="3" max="3" width="14.710937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ht="15" customHeight="1" x14ac:dyDescent="0.25">
      <c r="A4" s="66" t="s">
        <v>42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58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50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108</v>
      </c>
      <c r="E10" s="19"/>
      <c r="F10" s="19"/>
      <c r="G10" s="20">
        <v>10.8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72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62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134</v>
      </c>
      <c r="E15" s="19"/>
      <c r="F15" s="19"/>
      <c r="G15" s="20">
        <v>13.4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46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40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86</v>
      </c>
      <c r="E20" s="19"/>
      <c r="F20" s="19"/>
      <c r="G20" s="20">
        <v>8.6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78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74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152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32.799999999999997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50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51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101</v>
      </c>
      <c r="E32" s="19"/>
      <c r="F32" s="19"/>
      <c r="G32" s="20">
        <v>10.1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75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73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148</v>
      </c>
      <c r="E37" s="19"/>
      <c r="F37" s="19"/>
      <c r="G37" s="20">
        <v>14.8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32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36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68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24.9</v>
      </c>
    </row>
    <row r="45" spans="2:7" x14ac:dyDescent="0.25">
      <c r="E45" t="s">
        <v>31</v>
      </c>
      <c r="G45">
        <f>SUM(G44+G27)</f>
        <v>57.699999999999996</v>
      </c>
    </row>
    <row r="46" spans="2:7" x14ac:dyDescent="0.25">
      <c r="E46" t="s">
        <v>30</v>
      </c>
      <c r="G46">
        <v>57.7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4" workbookViewId="0">
      <selection activeCell="G46" sqref="G46"/>
    </sheetView>
  </sheetViews>
  <sheetFormatPr defaultColWidth="8.5703125" defaultRowHeight="15" x14ac:dyDescent="0.25"/>
  <cols>
    <col min="2" max="2" width="17.7109375" bestFit="1" customWidth="1"/>
    <col min="3" max="3" width="12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43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52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59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111</v>
      </c>
      <c r="E10" s="19"/>
      <c r="F10" s="19"/>
      <c r="G10" s="20">
        <v>11.1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50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53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103</v>
      </c>
      <c r="E15" s="19"/>
      <c r="F15" s="19"/>
      <c r="G15" s="20">
        <v>10.3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53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50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103</v>
      </c>
      <c r="E20" s="19"/>
      <c r="F20" s="19"/>
      <c r="G20" s="20">
        <v>10.3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80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78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158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31.700000000000003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49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49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98</v>
      </c>
      <c r="E32" s="19"/>
      <c r="F32" s="19"/>
      <c r="G32" s="20">
        <v>9.8000000000000007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70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60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130</v>
      </c>
      <c r="E37" s="19"/>
      <c r="F37" s="19"/>
      <c r="G37" s="20">
        <v>13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28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36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64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22.8</v>
      </c>
    </row>
    <row r="45" spans="2:7" x14ac:dyDescent="0.25">
      <c r="E45" t="s">
        <v>31</v>
      </c>
      <c r="G45">
        <f>SUM(G44+G27)</f>
        <v>54.5</v>
      </c>
    </row>
    <row r="46" spans="2:7" x14ac:dyDescent="0.25">
      <c r="E46" t="s">
        <v>30</v>
      </c>
      <c r="G46">
        <v>54.5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6" workbookViewId="0">
      <selection activeCell="H47" sqref="H47"/>
    </sheetView>
  </sheetViews>
  <sheetFormatPr defaultColWidth="8.5703125" defaultRowHeight="15" x14ac:dyDescent="0.25"/>
  <cols>
    <col min="2" max="2" width="17.7109375" bestFit="1" customWidth="1"/>
    <col min="3" max="3" width="12.570312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44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50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60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110</v>
      </c>
      <c r="E10" s="19"/>
      <c r="F10" s="19"/>
      <c r="G10" s="20">
        <v>11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56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51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107</v>
      </c>
      <c r="E15" s="19"/>
      <c r="F15" s="19"/>
      <c r="G15" s="20">
        <v>10.7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52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53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105</v>
      </c>
      <c r="E20" s="19"/>
      <c r="F20" s="19"/>
      <c r="G20" s="20">
        <v>10.5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82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81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163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32.200000000000003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51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52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103</v>
      </c>
      <c r="E32" s="19"/>
      <c r="F32" s="19"/>
      <c r="G32" s="20">
        <v>10.3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77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74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151</v>
      </c>
      <c r="E37" s="19"/>
      <c r="F37" s="19"/>
      <c r="G37" s="20">
        <v>15.1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28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25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53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25.4</v>
      </c>
    </row>
    <row r="45" spans="2:7" x14ac:dyDescent="0.25">
      <c r="E45" t="s">
        <v>31</v>
      </c>
      <c r="G45">
        <f>SUM(G44+G27)</f>
        <v>57.6</v>
      </c>
    </row>
    <row r="46" spans="2:7" x14ac:dyDescent="0.25">
      <c r="E46" t="s">
        <v>30</v>
      </c>
      <c r="G46">
        <v>57.6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4" workbookViewId="0">
      <selection activeCell="G46" sqref="G46"/>
    </sheetView>
  </sheetViews>
  <sheetFormatPr defaultColWidth="8.5703125" defaultRowHeight="15" x14ac:dyDescent="0.25"/>
  <cols>
    <col min="2" max="2" width="17.7109375" bestFit="1" customWidth="1"/>
    <col min="3" max="3" width="12.570312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46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60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62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122</v>
      </c>
      <c r="E10" s="19"/>
      <c r="F10" s="19"/>
      <c r="G10" s="20">
        <v>12.2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83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90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173</v>
      </c>
      <c r="E15" s="19"/>
      <c r="F15" s="19"/>
      <c r="G15" s="20">
        <v>17.3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66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72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138</v>
      </c>
      <c r="E20" s="19"/>
      <c r="F20" s="19"/>
      <c r="G20" s="20">
        <v>13.8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92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88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180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43.3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66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62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128</v>
      </c>
      <c r="E32" s="19"/>
      <c r="F32" s="19"/>
      <c r="G32" s="20">
        <v>12.8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79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76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155</v>
      </c>
      <c r="E37" s="19"/>
      <c r="F37" s="19"/>
      <c r="G37" s="20">
        <v>15.5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42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42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84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28.3</v>
      </c>
    </row>
    <row r="45" spans="2:7" x14ac:dyDescent="0.25">
      <c r="E45" t="s">
        <v>31</v>
      </c>
      <c r="G45">
        <f>SUM(G44+G27)</f>
        <v>71.599999999999994</v>
      </c>
    </row>
    <row r="46" spans="2:7" x14ac:dyDescent="0.25">
      <c r="E46" t="s">
        <v>30</v>
      </c>
      <c r="G46">
        <v>71.599999999999994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7" workbookViewId="0">
      <selection activeCell="G47" sqref="G47"/>
    </sheetView>
  </sheetViews>
  <sheetFormatPr defaultColWidth="8.5703125" defaultRowHeight="15" x14ac:dyDescent="0.25"/>
  <cols>
    <col min="2" max="2" width="17.7109375" bestFit="1" customWidth="1"/>
    <col min="3" max="3" width="12.570312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45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59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60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119</v>
      </c>
      <c r="E10" s="19"/>
      <c r="F10" s="19"/>
      <c r="G10" s="20">
        <v>11.9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88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88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176</v>
      </c>
      <c r="E15" s="19"/>
      <c r="F15" s="19"/>
      <c r="G15" s="20">
        <v>17.600000000000001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71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65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136</v>
      </c>
      <c r="E20" s="19"/>
      <c r="F20" s="19"/>
      <c r="G20" s="20">
        <v>13.6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94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93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187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43.1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66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61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127</v>
      </c>
      <c r="E32" s="19"/>
      <c r="F32" s="19"/>
      <c r="G32" s="20">
        <v>12.7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77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76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153</v>
      </c>
      <c r="E37" s="19"/>
      <c r="F37" s="19"/>
      <c r="G37" s="20">
        <v>15.3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40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43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83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28</v>
      </c>
    </row>
    <row r="45" spans="2:7" x14ac:dyDescent="0.25">
      <c r="E45" t="s">
        <v>31</v>
      </c>
      <c r="G45">
        <f>SUM(G44+G27)</f>
        <v>71.099999999999994</v>
      </c>
    </row>
    <row r="46" spans="2:7" x14ac:dyDescent="0.25">
      <c r="E46" t="s">
        <v>30</v>
      </c>
      <c r="G46">
        <v>71.099999999999994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5" workbookViewId="0">
      <selection activeCell="G47" sqref="G47"/>
    </sheetView>
  </sheetViews>
  <sheetFormatPr defaultColWidth="8.5703125" defaultRowHeight="15" x14ac:dyDescent="0.25"/>
  <cols>
    <col min="2" max="2" width="17.7109375" bestFit="1" customWidth="1"/>
    <col min="3" max="3" width="12.570312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38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53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48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101</v>
      </c>
      <c r="E10" s="19"/>
      <c r="F10" s="19"/>
      <c r="G10" s="20">
        <v>10.1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50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50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100</v>
      </c>
      <c r="E15" s="19"/>
      <c r="F15" s="19"/>
      <c r="G15" s="20">
        <v>10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43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42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85</v>
      </c>
      <c r="E20" s="19"/>
      <c r="F20" s="19"/>
      <c r="G20" s="20">
        <v>8.5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79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80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159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28.6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47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41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88</v>
      </c>
      <c r="E32" s="19"/>
      <c r="F32" s="19"/>
      <c r="G32" s="20">
        <v>8.8000000000000007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68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66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134</v>
      </c>
      <c r="E37" s="19"/>
      <c r="F37" s="19"/>
      <c r="G37" s="20">
        <v>13.4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33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35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68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22.200000000000003</v>
      </c>
    </row>
    <row r="45" spans="2:7" x14ac:dyDescent="0.25">
      <c r="E45" t="s">
        <v>31</v>
      </c>
      <c r="G45">
        <f>SUM(G44+G27)</f>
        <v>50.800000000000004</v>
      </c>
    </row>
    <row r="46" spans="2:7" x14ac:dyDescent="0.25">
      <c r="E46" t="s">
        <v>30</v>
      </c>
      <c r="G46">
        <v>50.8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6" workbookViewId="0">
      <selection activeCell="G47" sqref="G47"/>
    </sheetView>
  </sheetViews>
  <sheetFormatPr defaultColWidth="8.5703125" defaultRowHeight="15" x14ac:dyDescent="0.25"/>
  <cols>
    <col min="2" max="2" width="17.7109375" bestFit="1" customWidth="1"/>
    <col min="3" max="3" width="12.570312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37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70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65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135</v>
      </c>
      <c r="E10" s="19"/>
      <c r="F10" s="19"/>
      <c r="G10" s="20">
        <v>13.5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90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90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180</v>
      </c>
      <c r="E15" s="19"/>
      <c r="F15" s="19"/>
      <c r="G15" s="20">
        <v>18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89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85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174</v>
      </c>
      <c r="E20" s="19"/>
      <c r="F20" s="19"/>
      <c r="G20" s="20">
        <v>17.399999999999999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86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85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171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48.9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81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77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158</v>
      </c>
      <c r="E32" s="19"/>
      <c r="F32" s="19"/>
      <c r="G32" s="20">
        <v>15.8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91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90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181</v>
      </c>
      <c r="E37" s="19"/>
      <c r="F37" s="19"/>
      <c r="G37" s="20">
        <v>18.100000000000001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43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44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87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33.900000000000006</v>
      </c>
    </row>
    <row r="45" spans="2:7" x14ac:dyDescent="0.25">
      <c r="E45" t="s">
        <v>31</v>
      </c>
      <c r="G45">
        <f>SUM(G44+G27)</f>
        <v>82.800000000000011</v>
      </c>
    </row>
    <row r="46" spans="2:7" x14ac:dyDescent="0.25">
      <c r="E46" t="s">
        <v>30</v>
      </c>
      <c r="G46">
        <v>82.8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opLeftCell="A24" workbookViewId="0">
      <selection activeCell="L45" sqref="L45"/>
    </sheetView>
  </sheetViews>
  <sheetFormatPr defaultColWidth="8.5703125" defaultRowHeight="15" x14ac:dyDescent="0.25"/>
  <cols>
    <col min="2" max="2" width="17.7109375" bestFit="1" customWidth="1"/>
    <col min="3" max="3" width="12.5703125" bestFit="1" customWidth="1"/>
  </cols>
  <sheetData>
    <row r="1" spans="1:7" x14ac:dyDescent="0.25">
      <c r="A1" s="64" t="s">
        <v>21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ht="18.75" x14ac:dyDescent="0.25">
      <c r="A3" s="65" t="s">
        <v>48</v>
      </c>
      <c r="B3" s="65"/>
      <c r="C3" s="65"/>
      <c r="D3" s="65"/>
      <c r="E3" s="65"/>
      <c r="F3" s="65"/>
      <c r="G3" s="65"/>
    </row>
    <row r="4" spans="1:7" x14ac:dyDescent="0.25">
      <c r="A4" s="66" t="s">
        <v>47</v>
      </c>
      <c r="B4" s="66"/>
      <c r="C4" s="66"/>
      <c r="D4" s="66"/>
      <c r="E4" s="66"/>
      <c r="F4" s="66"/>
      <c r="G4" s="6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x14ac:dyDescent="0.25">
      <c r="B6" s="24" t="s">
        <v>0</v>
      </c>
      <c r="C6" s="16"/>
      <c r="D6" s="16"/>
      <c r="E6" s="16"/>
      <c r="F6" s="16"/>
      <c r="G6" s="17"/>
    </row>
    <row r="7" spans="1:7" x14ac:dyDescent="0.25">
      <c r="B7" s="18" t="s">
        <v>49</v>
      </c>
      <c r="C7" s="19"/>
      <c r="D7" s="19"/>
      <c r="E7" s="19"/>
      <c r="F7" s="19"/>
      <c r="G7" s="20"/>
    </row>
    <row r="8" spans="1:7" x14ac:dyDescent="0.25">
      <c r="B8" s="18"/>
      <c r="C8" s="19" t="s">
        <v>22</v>
      </c>
      <c r="D8" s="30">
        <v>69</v>
      </c>
      <c r="E8" s="19"/>
      <c r="F8" s="19"/>
      <c r="G8" s="20"/>
    </row>
    <row r="9" spans="1:7" ht="15.75" thickBot="1" x14ac:dyDescent="0.3">
      <c r="B9" s="18"/>
      <c r="C9" s="19" t="s">
        <v>23</v>
      </c>
      <c r="D9" s="31">
        <v>67</v>
      </c>
      <c r="E9" s="19" t="s">
        <v>26</v>
      </c>
      <c r="F9" s="19"/>
      <c r="G9" s="20"/>
    </row>
    <row r="10" spans="1:7" x14ac:dyDescent="0.25">
      <c r="B10" s="18"/>
      <c r="C10" s="19" t="s">
        <v>4</v>
      </c>
      <c r="D10" s="19">
        <f>SUM(D8:D9)</f>
        <v>136</v>
      </c>
      <c r="E10" s="19"/>
      <c r="F10" s="19"/>
      <c r="G10" s="20">
        <v>13.6</v>
      </c>
    </row>
    <row r="11" spans="1:7" x14ac:dyDescent="0.25">
      <c r="B11" s="25" t="s">
        <v>5</v>
      </c>
      <c r="C11" s="19"/>
      <c r="D11" s="19"/>
      <c r="E11" s="19"/>
      <c r="F11" s="19"/>
      <c r="G11" s="20"/>
    </row>
    <row r="12" spans="1:7" x14ac:dyDescent="0.25">
      <c r="B12" s="18" t="s">
        <v>6</v>
      </c>
      <c r="C12" s="19"/>
      <c r="D12" s="19"/>
      <c r="E12" s="19"/>
      <c r="F12" s="19"/>
      <c r="G12" s="20"/>
    </row>
    <row r="13" spans="1:7" x14ac:dyDescent="0.25">
      <c r="B13" s="18"/>
      <c r="C13" s="19" t="s">
        <v>24</v>
      </c>
      <c r="D13" s="30">
        <v>84</v>
      </c>
      <c r="E13" s="19"/>
      <c r="F13" s="19"/>
      <c r="G13" s="20"/>
    </row>
    <row r="14" spans="1:7" ht="15.75" thickBot="1" x14ac:dyDescent="0.3">
      <c r="B14" s="18"/>
      <c r="C14" s="19" t="s">
        <v>25</v>
      </c>
      <c r="D14" s="31">
        <v>88</v>
      </c>
      <c r="E14" s="19" t="s">
        <v>26</v>
      </c>
      <c r="F14" s="19"/>
      <c r="G14" s="20"/>
    </row>
    <row r="15" spans="1:7" x14ac:dyDescent="0.25">
      <c r="B15" s="18"/>
      <c r="C15" s="19" t="s">
        <v>4</v>
      </c>
      <c r="D15" s="19">
        <f>SUM(D13:D14)</f>
        <v>172</v>
      </c>
      <c r="E15" s="19"/>
      <c r="F15" s="19"/>
      <c r="G15" s="20">
        <v>17.2</v>
      </c>
    </row>
    <row r="16" spans="1:7" x14ac:dyDescent="0.25">
      <c r="B16" s="25" t="s">
        <v>50</v>
      </c>
      <c r="C16" s="19"/>
      <c r="D16" s="19"/>
      <c r="E16" s="19"/>
      <c r="F16" s="19"/>
      <c r="G16" s="20"/>
    </row>
    <row r="17" spans="2:7" x14ac:dyDescent="0.25">
      <c r="B17" s="18" t="s">
        <v>1</v>
      </c>
      <c r="C17" s="19"/>
      <c r="D17" s="19"/>
      <c r="E17" s="19"/>
      <c r="F17" s="19"/>
      <c r="G17" s="20"/>
    </row>
    <row r="18" spans="2:7" x14ac:dyDescent="0.25">
      <c r="B18" s="18"/>
      <c r="C18" s="19" t="s">
        <v>24</v>
      </c>
      <c r="D18" s="30">
        <v>82</v>
      </c>
      <c r="E18" s="19"/>
      <c r="F18" s="19"/>
      <c r="G18" s="20"/>
    </row>
    <row r="19" spans="2:7" ht="15.75" thickBot="1" x14ac:dyDescent="0.3">
      <c r="B19" s="18"/>
      <c r="C19" s="19" t="s">
        <v>25</v>
      </c>
      <c r="D19" s="31">
        <v>82</v>
      </c>
      <c r="E19" s="19" t="s">
        <v>26</v>
      </c>
      <c r="F19" s="19"/>
      <c r="G19" s="20"/>
    </row>
    <row r="20" spans="2:7" x14ac:dyDescent="0.25">
      <c r="B20" s="18"/>
      <c r="C20" s="19"/>
      <c r="D20" s="19">
        <f>SUM(D18:D19)</f>
        <v>164</v>
      </c>
      <c r="E20" s="19"/>
      <c r="F20" s="19"/>
      <c r="G20" s="20">
        <v>16.399999999999999</v>
      </c>
    </row>
    <row r="21" spans="2:7" x14ac:dyDescent="0.25">
      <c r="B21" s="25" t="s">
        <v>10</v>
      </c>
      <c r="C21" s="19"/>
      <c r="D21" s="19"/>
      <c r="E21" s="19"/>
      <c r="F21" s="19"/>
      <c r="G21" s="20"/>
    </row>
    <row r="22" spans="2:7" x14ac:dyDescent="0.25">
      <c r="B22" s="18" t="s">
        <v>40</v>
      </c>
      <c r="C22" s="19"/>
      <c r="D22" s="19"/>
      <c r="E22" s="19"/>
      <c r="F22" s="19"/>
      <c r="G22" s="20"/>
    </row>
    <row r="23" spans="2:7" x14ac:dyDescent="0.25">
      <c r="B23" s="18"/>
      <c r="C23" s="19" t="s">
        <v>24</v>
      </c>
      <c r="D23" s="30">
        <v>85</v>
      </c>
      <c r="E23" s="19"/>
      <c r="F23" s="19"/>
      <c r="G23" s="20"/>
    </row>
    <row r="24" spans="2:7" ht="15.75" thickBot="1" x14ac:dyDescent="0.3">
      <c r="B24" s="18"/>
      <c r="C24" s="19" t="s">
        <v>25</v>
      </c>
      <c r="D24" s="31">
        <v>84</v>
      </c>
      <c r="E24" s="19" t="s">
        <v>26</v>
      </c>
      <c r="F24" s="19"/>
      <c r="G24" s="20"/>
    </row>
    <row r="25" spans="2:7" x14ac:dyDescent="0.25">
      <c r="B25" s="18"/>
      <c r="C25" s="19"/>
      <c r="D25" s="19">
        <f>SUM(D23:D24)</f>
        <v>169</v>
      </c>
      <c r="E25" s="19"/>
      <c r="F25" s="19"/>
      <c r="G25" s="20">
        <v>0</v>
      </c>
    </row>
    <row r="26" spans="2:7" x14ac:dyDescent="0.25">
      <c r="B26" s="18"/>
      <c r="C26" s="19"/>
      <c r="D26" s="19"/>
      <c r="E26" s="19"/>
      <c r="F26" s="19"/>
      <c r="G26" s="20"/>
    </row>
    <row r="27" spans="2:7" ht="15.75" thickBot="1" x14ac:dyDescent="0.3">
      <c r="B27" s="21"/>
      <c r="C27" s="15"/>
      <c r="D27" s="15"/>
      <c r="E27" s="23" t="s">
        <v>27</v>
      </c>
      <c r="F27" s="15"/>
      <c r="G27" s="22">
        <f>SUM(G25+G20+G15+G10)</f>
        <v>47.199999999999996</v>
      </c>
    </row>
    <row r="28" spans="2:7" x14ac:dyDescent="0.25">
      <c r="B28" s="24" t="s">
        <v>53</v>
      </c>
      <c r="C28" s="16"/>
      <c r="D28" s="16"/>
      <c r="E28" s="16"/>
      <c r="F28" s="16"/>
      <c r="G28" s="17"/>
    </row>
    <row r="29" spans="2:7" x14ac:dyDescent="0.25">
      <c r="B29" s="18" t="s">
        <v>12</v>
      </c>
      <c r="C29" s="19"/>
      <c r="D29" s="19"/>
      <c r="E29" s="19"/>
      <c r="F29" s="19"/>
      <c r="G29" s="20"/>
    </row>
    <row r="30" spans="2:7" x14ac:dyDescent="0.25">
      <c r="B30" s="18"/>
      <c r="C30" s="19" t="s">
        <v>54</v>
      </c>
      <c r="D30" s="30">
        <v>81</v>
      </c>
      <c r="E30" s="19"/>
      <c r="F30" s="19"/>
      <c r="G30" s="20"/>
    </row>
    <row r="31" spans="2:7" ht="15.75" thickBot="1" x14ac:dyDescent="0.3">
      <c r="B31" s="18"/>
      <c r="C31" s="19" t="s">
        <v>55</v>
      </c>
      <c r="D31" s="31">
        <v>81</v>
      </c>
      <c r="E31" s="19" t="s">
        <v>26</v>
      </c>
      <c r="F31" s="19"/>
      <c r="G31" s="20"/>
    </row>
    <row r="32" spans="2:7" x14ac:dyDescent="0.25">
      <c r="B32" s="18"/>
      <c r="C32" s="19"/>
      <c r="D32" s="19">
        <f>SUM(D30:D31)</f>
        <v>162</v>
      </c>
      <c r="E32" s="19"/>
      <c r="F32" s="19"/>
      <c r="G32" s="20">
        <v>16.2</v>
      </c>
    </row>
    <row r="33" spans="2:7" x14ac:dyDescent="0.25">
      <c r="B33" s="25" t="s">
        <v>51</v>
      </c>
      <c r="C33" s="19"/>
      <c r="D33" s="19"/>
      <c r="E33" s="19"/>
      <c r="F33" s="19"/>
      <c r="G33" s="20"/>
    </row>
    <row r="34" spans="2:7" x14ac:dyDescent="0.25">
      <c r="B34" s="18" t="s">
        <v>52</v>
      </c>
      <c r="C34" s="19"/>
      <c r="D34" s="19"/>
      <c r="E34" s="19"/>
      <c r="F34" s="19"/>
      <c r="G34" s="20"/>
    </row>
    <row r="35" spans="2:7" x14ac:dyDescent="0.25">
      <c r="B35" s="18"/>
      <c r="C35" s="19" t="s">
        <v>24</v>
      </c>
      <c r="D35" s="30">
        <v>78</v>
      </c>
      <c r="E35" s="19"/>
      <c r="F35" s="19"/>
      <c r="G35" s="20"/>
    </row>
    <row r="36" spans="2:7" ht="15.75" thickBot="1" x14ac:dyDescent="0.3">
      <c r="B36" s="18"/>
      <c r="C36" s="19" t="s">
        <v>57</v>
      </c>
      <c r="D36" s="31">
        <v>76</v>
      </c>
      <c r="E36" s="19" t="s">
        <v>26</v>
      </c>
      <c r="F36" s="19"/>
      <c r="G36" s="20"/>
    </row>
    <row r="37" spans="2:7" x14ac:dyDescent="0.25">
      <c r="B37" s="18"/>
      <c r="C37" s="19"/>
      <c r="D37" s="19">
        <f>SUM(D35:D36)</f>
        <v>154</v>
      </c>
      <c r="E37" s="19"/>
      <c r="F37" s="19"/>
      <c r="G37" s="20">
        <v>15.4</v>
      </c>
    </row>
    <row r="38" spans="2:7" x14ac:dyDescent="0.25">
      <c r="B38" s="25" t="s">
        <v>28</v>
      </c>
      <c r="C38" s="19"/>
      <c r="D38" s="19"/>
      <c r="E38" s="19"/>
      <c r="F38" s="19"/>
      <c r="G38" s="20"/>
    </row>
    <row r="39" spans="2:7" x14ac:dyDescent="0.25">
      <c r="B39" s="18" t="s">
        <v>41</v>
      </c>
      <c r="C39" s="19"/>
      <c r="D39" s="19"/>
      <c r="E39" s="19"/>
      <c r="F39" s="19"/>
      <c r="G39" s="20"/>
    </row>
    <row r="40" spans="2:7" x14ac:dyDescent="0.25">
      <c r="B40" s="18"/>
      <c r="C40" s="19" t="s">
        <v>56</v>
      </c>
      <c r="D40" s="30">
        <v>37</v>
      </c>
      <c r="E40" s="19"/>
      <c r="F40" s="19"/>
      <c r="G40" s="20"/>
    </row>
    <row r="41" spans="2:7" ht="15.75" thickBot="1" x14ac:dyDescent="0.3">
      <c r="B41" s="18"/>
      <c r="C41" s="19" t="s">
        <v>57</v>
      </c>
      <c r="D41" s="31">
        <v>41</v>
      </c>
      <c r="E41" s="19" t="s">
        <v>26</v>
      </c>
      <c r="F41" s="19"/>
      <c r="G41" s="20"/>
    </row>
    <row r="42" spans="2:7" x14ac:dyDescent="0.25">
      <c r="B42" s="18"/>
      <c r="C42" s="19"/>
      <c r="D42" s="19">
        <f>SUM(D40:D41)</f>
        <v>78</v>
      </c>
      <c r="E42" s="19"/>
      <c r="F42" s="19"/>
      <c r="G42" s="20">
        <v>0</v>
      </c>
    </row>
    <row r="43" spans="2:7" x14ac:dyDescent="0.25">
      <c r="B43" s="18"/>
      <c r="C43" s="19"/>
      <c r="D43" s="19"/>
      <c r="E43" s="19"/>
      <c r="F43" s="19"/>
      <c r="G43" s="20"/>
    </row>
    <row r="44" spans="2:7" ht="15.75" thickBot="1" x14ac:dyDescent="0.3">
      <c r="B44" s="21"/>
      <c r="C44" s="15"/>
      <c r="D44" s="15"/>
      <c r="E44" s="23" t="s">
        <v>29</v>
      </c>
      <c r="F44" s="15"/>
      <c r="G44" s="22">
        <f>SUM(G42+G37+G32)</f>
        <v>31.6</v>
      </c>
    </row>
    <row r="45" spans="2:7" x14ac:dyDescent="0.25">
      <c r="E45" t="s">
        <v>31</v>
      </c>
      <c r="G45">
        <f>SUM(G44+G27)</f>
        <v>78.8</v>
      </c>
    </row>
    <row r="46" spans="2:7" x14ac:dyDescent="0.25">
      <c r="E46" t="s">
        <v>30</v>
      </c>
      <c r="G46">
        <v>78.8</v>
      </c>
    </row>
  </sheetData>
  <mergeCells count="3">
    <mergeCell ref="A1:G2"/>
    <mergeCell ref="A3:G3"/>
    <mergeCell ref="A4:G5"/>
  </mergeCells>
  <phoneticPr fontId="8" type="noConversion"/>
  <printOptions horizontalCentered="1" verticalCentered="1"/>
  <pageMargins left="0.7" right="0.7" top="0.75" bottom="0.75" header="0.3" footer="0.3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RECAP</vt:lpstr>
      <vt:lpstr>Wichita East</vt:lpstr>
      <vt:lpstr>Salina South</vt:lpstr>
      <vt:lpstr>Liberal</vt:lpstr>
      <vt:lpstr>Maize High</vt:lpstr>
      <vt:lpstr>Goddard</vt:lpstr>
      <vt:lpstr>Wichita North</vt:lpstr>
      <vt:lpstr>Maize South</vt:lpstr>
      <vt:lpstr>Topeka West</vt:lpstr>
      <vt:lpstr>Valley Center</vt:lpstr>
      <vt:lpstr>RECAP!Print_Area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KERR</dc:creator>
  <cp:lastModifiedBy>USD 262</cp:lastModifiedBy>
  <cp:lastPrinted>2013-10-06T02:06:58Z</cp:lastPrinted>
  <dcterms:created xsi:type="dcterms:W3CDTF">2012-10-01T19:59:16Z</dcterms:created>
  <dcterms:modified xsi:type="dcterms:W3CDTF">2013-10-07T15:50:29Z</dcterms:modified>
</cp:coreProperties>
</file>