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50" windowHeight="11640" activeTab="2"/>
  </bookViews>
  <sheets>
    <sheet name="Parade Recap" sheetId="1" r:id="rId1"/>
    <sheet name="Indoor" sheetId="2" r:id="rId2"/>
    <sheet name="Field Recap" sheetId="3" r:id="rId3"/>
  </sheets>
  <definedNames>
    <definedName name="_xlnm.Print_Area" localSheetId="2">'Field Recap'!$A$1:$AD$34</definedName>
    <definedName name="_xlnm.Print_Area" localSheetId="1">'Indoor'!$A$1:$E$30</definedName>
    <definedName name="_xlnm.Print_Area" localSheetId="0">'Parade Recap'!$A$1:$O$13</definedName>
    <definedName name="_xlnm.Print_Titles" localSheetId="2">'Field Recap'!$1:$3</definedName>
  </definedNames>
  <calcPr fullCalcOnLoad="1"/>
</workbook>
</file>

<file path=xl/sharedStrings.xml><?xml version="1.0" encoding="utf-8"?>
<sst xmlns="http://schemas.openxmlformats.org/spreadsheetml/2006/main" count="169" uniqueCount="86">
  <si>
    <t>Music Effect</t>
  </si>
  <si>
    <t>Total</t>
  </si>
  <si>
    <t>Visual Effect</t>
  </si>
  <si>
    <t>Music Ensemble</t>
  </si>
  <si>
    <t>Comp</t>
  </si>
  <si>
    <t>Exc</t>
  </si>
  <si>
    <t>Visual Ensemble</t>
  </si>
  <si>
    <t>Percussion</t>
  </si>
  <si>
    <t>Rep</t>
  </si>
  <si>
    <t>Auxillary</t>
  </si>
  <si>
    <t>Per</t>
  </si>
  <si>
    <t>GE</t>
  </si>
  <si>
    <t>TOTAL</t>
  </si>
  <si>
    <t>Music Individual</t>
  </si>
  <si>
    <t>Visual Individual</t>
  </si>
  <si>
    <t>Tech</t>
  </si>
  <si>
    <t>Mus</t>
  </si>
  <si>
    <t>Music</t>
  </si>
  <si>
    <t>Visual</t>
  </si>
  <si>
    <t>RANK</t>
  </si>
  <si>
    <t>Cont</t>
  </si>
  <si>
    <t>Total Score Calculated as follows:</t>
  </si>
  <si>
    <t>The sum of:</t>
  </si>
  <si>
    <t>20 points Music Effect</t>
  </si>
  <si>
    <t>20 points Visual Effect</t>
  </si>
  <si>
    <t>20 points Ensemble Music</t>
  </si>
  <si>
    <t>The average of:</t>
  </si>
  <si>
    <t>20 points Field Music</t>
  </si>
  <si>
    <t>20 points Percussion</t>
  </si>
  <si>
    <t>20 points Ensemble Visual</t>
  </si>
  <si>
    <t>20 points Field Visual</t>
  </si>
  <si>
    <t>20 points Auxiliary</t>
  </si>
  <si>
    <t>WHITE Class</t>
  </si>
  <si>
    <t>RED Class</t>
  </si>
  <si>
    <t>BLACK Class</t>
  </si>
  <si>
    <t>Parade 3</t>
  </si>
  <si>
    <t>Parade 2</t>
  </si>
  <si>
    <t>Parade 1</t>
  </si>
  <si>
    <t>Mar</t>
  </si>
  <si>
    <t>Drum Major</t>
  </si>
  <si>
    <t>Champion Captions</t>
  </si>
  <si>
    <t>Perf</t>
  </si>
  <si>
    <t>Indoor Percussion</t>
  </si>
  <si>
    <t>Oak Grove</t>
  </si>
  <si>
    <t>Seymour</t>
  </si>
  <si>
    <t>Holden</t>
  </si>
  <si>
    <t>GOLD Class</t>
  </si>
  <si>
    <t>Savannah</t>
  </si>
  <si>
    <t>Harrisonville</t>
  </si>
  <si>
    <t>Concordia</t>
  </si>
  <si>
    <t>Brookfield</t>
  </si>
  <si>
    <t>S. Kuchinski</t>
  </si>
  <si>
    <t>Reeds Spring</t>
  </si>
  <si>
    <t>Color Guard</t>
  </si>
  <si>
    <t>DM</t>
  </si>
  <si>
    <t>Indoor Color Guard</t>
  </si>
  <si>
    <t>T. Martinez</t>
  </si>
  <si>
    <t>M. Oglesby</t>
  </si>
  <si>
    <t>K. Hansen</t>
  </si>
  <si>
    <t>South Callaway</t>
  </si>
  <si>
    <t>Clark County</t>
  </si>
  <si>
    <t>Richmond</t>
  </si>
  <si>
    <t>R. Groebe</t>
  </si>
  <si>
    <t>Lee's Summit West</t>
  </si>
  <si>
    <t>C. Walker</t>
  </si>
  <si>
    <t>Warsaw</t>
  </si>
  <si>
    <t>Lee's Summit</t>
  </si>
  <si>
    <t>Olathe North</t>
  </si>
  <si>
    <t>D. Warren</t>
  </si>
  <si>
    <t>L. Sakowski</t>
  </si>
  <si>
    <t>C. Sakowski</t>
  </si>
  <si>
    <t>Brentwood</t>
  </si>
  <si>
    <t>Cassville</t>
  </si>
  <si>
    <t>Aurora</t>
  </si>
  <si>
    <t>Lansing</t>
  </si>
  <si>
    <t>Perc</t>
  </si>
  <si>
    <t>M Rank</t>
  </si>
  <si>
    <t>Guard</t>
  </si>
  <si>
    <t>Gold</t>
  </si>
  <si>
    <t>White</t>
  </si>
  <si>
    <t>Black</t>
  </si>
  <si>
    <t>Red</t>
  </si>
  <si>
    <t>Vis</t>
  </si>
  <si>
    <t>V Rank</t>
  </si>
  <si>
    <t>IG</t>
  </si>
  <si>
    <t>IP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</si>
</sst>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0.0"/>
    <numFmt numFmtId="169" formatCode="[$€-2]\ #,##0.00_);[Red]\([$€-2]\ #,##0.00\)"/>
    <numFmt numFmtId="170" formatCode="[$-409]h:mm:ss\ AM/PM"/>
    <numFmt numFmtId="171" formatCode="[$-409]h:mm\ AM/PM;@"/>
    <numFmt numFmtId="172" formatCode="[$-409]h:mm\ ;@"/>
    <numFmt numFmtId="173" formatCode="h:mm\ ;@"/>
    <numFmt numFmtId="174" formatCode="h:mm;@"/>
  </numFmts>
  <fonts count="45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2"/>
      <color indexed="8"/>
      <name val="Arial Unicode MS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1" fontId="4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indent="3"/>
    </xf>
    <xf numFmtId="168" fontId="0" fillId="0" borderId="23" xfId="0" applyNumberFormat="1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 indent="1"/>
      <protection locked="0"/>
    </xf>
    <xf numFmtId="0" fontId="3" fillId="0" borderId="22" xfId="0" applyFont="1" applyBorder="1" applyAlignment="1">
      <alignment horizontal="left"/>
    </xf>
    <xf numFmtId="0" fontId="0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indent="3"/>
    </xf>
    <xf numFmtId="0" fontId="5" fillId="0" borderId="0" xfId="0" applyFont="1" applyAlignment="1">
      <alignment/>
    </xf>
    <xf numFmtId="0" fontId="0" fillId="0" borderId="2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4" fontId="4" fillId="0" borderId="0" xfId="0" applyNumberFormat="1" applyFont="1" applyAlignment="1">
      <alignment horizontal="center"/>
    </xf>
    <xf numFmtId="0" fontId="6" fillId="0" borderId="28" xfId="0" applyFont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1" fontId="3" fillId="0" borderId="30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/>
    </xf>
    <xf numFmtId="1" fontId="4" fillId="0" borderId="21" xfId="0" applyNumberFormat="1" applyFont="1" applyFill="1" applyBorder="1" applyAlignment="1" applyProtection="1">
      <alignment horizontal="center"/>
      <protection/>
    </xf>
    <xf numFmtId="1" fontId="3" fillId="0" borderId="31" xfId="0" applyNumberFormat="1" applyFont="1" applyFill="1" applyBorder="1" applyAlignment="1" applyProtection="1">
      <alignment horizontal="center"/>
      <protection locked="0"/>
    </xf>
    <xf numFmtId="1" fontId="3" fillId="0" borderId="32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68" fontId="0" fillId="0" borderId="23" xfId="0" applyNumberFormat="1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 horizontal="left" indent="1"/>
      <protection locked="0"/>
    </xf>
    <xf numFmtId="0" fontId="10" fillId="0" borderId="25" xfId="0" applyFont="1" applyBorder="1" applyAlignment="1" applyProtection="1">
      <alignment horizontal="left" indent="1"/>
      <protection locked="0"/>
    </xf>
    <xf numFmtId="0" fontId="9" fillId="0" borderId="34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0" fillId="0" borderId="36" xfId="0" applyFont="1" applyBorder="1" applyAlignment="1" applyProtection="1">
      <alignment horizontal="left" vertical="center" indent="2"/>
      <protection locked="0"/>
    </xf>
    <xf numFmtId="0" fontId="10" fillId="0" borderId="36" xfId="0" applyFont="1" applyBorder="1" applyAlignment="1" applyProtection="1">
      <alignment horizontal="left" indent="1"/>
      <protection locked="0"/>
    </xf>
    <xf numFmtId="1" fontId="4" fillId="0" borderId="30" xfId="0" applyNumberFormat="1" applyFont="1" applyFill="1" applyBorder="1" applyAlignment="1" applyProtection="1">
      <alignment horizontal="center"/>
      <protection/>
    </xf>
    <xf numFmtId="2" fontId="4" fillId="0" borderId="37" xfId="0" applyNumberFormat="1" applyFont="1" applyFill="1" applyBorder="1" applyAlignment="1" applyProtection="1">
      <alignment horizontal="center"/>
      <protection/>
    </xf>
    <xf numFmtId="2" fontId="4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" fontId="3" fillId="0" borderId="42" xfId="0" applyNumberFormat="1" applyFont="1" applyFill="1" applyBorder="1" applyAlignment="1" applyProtection="1">
      <alignment horizontal="center"/>
      <protection locked="0"/>
    </xf>
    <xf numFmtId="1" fontId="3" fillId="0" borderId="43" xfId="0" applyNumberFormat="1" applyFont="1" applyFill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/>
    </xf>
    <xf numFmtId="1" fontId="3" fillId="0" borderId="44" xfId="0" applyNumberFormat="1" applyFont="1" applyFill="1" applyBorder="1" applyAlignment="1" applyProtection="1">
      <alignment horizontal="center"/>
      <protection locked="0"/>
    </xf>
    <xf numFmtId="2" fontId="4" fillId="0" borderId="44" xfId="0" applyNumberFormat="1" applyFont="1" applyFill="1" applyBorder="1" applyAlignment="1" applyProtection="1">
      <alignment horizontal="center"/>
      <protection/>
    </xf>
    <xf numFmtId="1" fontId="4" fillId="0" borderId="28" xfId="0" applyNumberFormat="1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left" vertical="center" indent="2"/>
      <protection locked="0"/>
    </xf>
    <xf numFmtId="1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left" indent="1"/>
      <protection locked="0"/>
    </xf>
    <xf numFmtId="1" fontId="4" fillId="0" borderId="43" xfId="0" applyNumberFormat="1" applyFont="1" applyFill="1" applyBorder="1" applyAlignment="1" applyProtection="1">
      <alignment horizontal="center"/>
      <protection/>
    </xf>
    <xf numFmtId="2" fontId="4" fillId="0" borderId="43" xfId="0" applyNumberFormat="1" applyFont="1" applyFill="1" applyBorder="1" applyAlignment="1" applyProtection="1">
      <alignment horizontal="center"/>
      <protection/>
    </xf>
    <xf numFmtId="2" fontId="4" fillId="0" borderId="31" xfId="0" applyNumberFormat="1" applyFont="1" applyFill="1" applyBorder="1" applyAlignment="1" applyProtection="1">
      <alignment horizontal="center"/>
      <protection/>
    </xf>
    <xf numFmtId="2" fontId="4" fillId="0" borderId="32" xfId="0" applyNumberFormat="1" applyFont="1" applyFill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left" indent="1"/>
      <protection locked="0"/>
    </xf>
    <xf numFmtId="0" fontId="0" fillId="0" borderId="46" xfId="0" applyFont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 horizontal="left" vertical="center" indent="2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4" fillId="0" borderId="51" xfId="0" applyNumberFormat="1" applyFont="1" applyBorder="1" applyAlignment="1" applyProtection="1">
      <alignment horizontal="center" vertical="center"/>
      <protection/>
    </xf>
    <xf numFmtId="1" fontId="4" fillId="0" borderId="52" xfId="0" applyNumberFormat="1" applyFont="1" applyBorder="1" applyAlignment="1" applyProtection="1">
      <alignment horizontal="center" vertical="center"/>
      <protection/>
    </xf>
    <xf numFmtId="2" fontId="4" fillId="0" borderId="35" xfId="0" applyNumberFormat="1" applyFont="1" applyFill="1" applyBorder="1" applyAlignment="1" applyProtection="1">
      <alignment horizontal="center" vertical="center"/>
      <protection/>
    </xf>
    <xf numFmtId="2" fontId="4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4" fillId="0" borderId="54" xfId="0" applyNumberFormat="1" applyFont="1" applyBorder="1" applyAlignment="1" applyProtection="1">
      <alignment horizontal="center" vertical="center"/>
      <protection/>
    </xf>
    <xf numFmtId="2" fontId="4" fillId="0" borderId="33" xfId="0" applyNumberFormat="1" applyFont="1" applyFill="1" applyBorder="1" applyAlignment="1" applyProtection="1">
      <alignment horizontal="center" vertical="center"/>
      <protection/>
    </xf>
    <xf numFmtId="1" fontId="3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56" xfId="0" applyNumberFormat="1" applyFont="1" applyBorder="1" applyAlignment="1" applyProtection="1">
      <alignment horizontal="center" vertical="center"/>
      <protection/>
    </xf>
    <xf numFmtId="2" fontId="4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left" vertical="center" indent="2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left" vertical="center" indent="2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wrapText="1"/>
    </xf>
    <xf numFmtId="1" fontId="0" fillId="33" borderId="34" xfId="0" applyNumberFormat="1" applyFont="1" applyFill="1" applyBorder="1" applyAlignment="1" applyProtection="1">
      <alignment horizontal="center"/>
      <protection locked="0"/>
    </xf>
    <xf numFmtId="1" fontId="0" fillId="33" borderId="59" xfId="0" applyNumberFormat="1" applyFont="1" applyFill="1" applyBorder="1" applyAlignment="1" applyProtection="1">
      <alignment horizontal="center"/>
      <protection locked="0"/>
    </xf>
    <xf numFmtId="1" fontId="0" fillId="33" borderId="54" xfId="0" applyNumberFormat="1" applyFont="1" applyFill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 wrapText="1"/>
    </xf>
    <xf numFmtId="1" fontId="3" fillId="33" borderId="39" xfId="0" applyNumberFormat="1" applyFont="1" applyFill="1" applyBorder="1" applyAlignment="1" applyProtection="1">
      <alignment horizontal="center" vertical="center"/>
      <protection locked="0"/>
    </xf>
    <xf numFmtId="1" fontId="3" fillId="33" borderId="0" xfId="0" applyNumberFormat="1" applyFont="1" applyFill="1" applyBorder="1" applyAlignment="1" applyProtection="1">
      <alignment horizontal="center" vertical="center"/>
      <protection locked="0"/>
    </xf>
    <xf numFmtId="1" fontId="3" fillId="33" borderId="57" xfId="0" applyNumberFormat="1" applyFont="1" applyFill="1" applyBorder="1" applyAlignment="1" applyProtection="1">
      <alignment horizontal="center" vertical="center"/>
      <protection locked="0"/>
    </xf>
    <xf numFmtId="1" fontId="3" fillId="33" borderId="61" xfId="0" applyNumberFormat="1" applyFont="1" applyFill="1" applyBorder="1" applyAlignment="1" applyProtection="1">
      <alignment horizontal="center" vertical="center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3" fillId="33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4</xdr:row>
      <xdr:rowOff>28575</xdr:rowOff>
    </xdr:from>
    <xdr:to>
      <xdr:col>30</xdr:col>
      <xdr:colOff>285750</xdr:colOff>
      <xdr:row>4</xdr:row>
      <xdr:rowOff>200025</xdr:rowOff>
    </xdr:to>
    <xdr:sp macro="[0]!Summary">
      <xdr:nvSpPr>
        <xdr:cNvPr id="1" name="WordArt 72"/>
        <xdr:cNvSpPr>
          <a:spLocks/>
        </xdr:cNvSpPr>
      </xdr:nvSpPr>
      <xdr:spPr>
        <a:xfrm>
          <a:off x="13287375" y="7620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8</xdr:row>
      <xdr:rowOff>28575</xdr:rowOff>
    </xdr:from>
    <xdr:to>
      <xdr:col>30</xdr:col>
      <xdr:colOff>285750</xdr:colOff>
      <xdr:row>8</xdr:row>
      <xdr:rowOff>200025</xdr:rowOff>
    </xdr:to>
    <xdr:sp macro="[0]!Summary">
      <xdr:nvSpPr>
        <xdr:cNvPr id="2" name="WordArt 73"/>
        <xdr:cNvSpPr>
          <a:spLocks/>
        </xdr:cNvSpPr>
      </xdr:nvSpPr>
      <xdr:spPr>
        <a:xfrm>
          <a:off x="13287375" y="16383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16</xdr:row>
      <xdr:rowOff>28575</xdr:rowOff>
    </xdr:from>
    <xdr:to>
      <xdr:col>30</xdr:col>
      <xdr:colOff>285750</xdr:colOff>
      <xdr:row>16</xdr:row>
      <xdr:rowOff>200025</xdr:rowOff>
    </xdr:to>
    <xdr:sp macro="[0]!Summary">
      <xdr:nvSpPr>
        <xdr:cNvPr id="3" name="WordArt 75"/>
        <xdr:cNvSpPr>
          <a:spLocks/>
        </xdr:cNvSpPr>
      </xdr:nvSpPr>
      <xdr:spPr>
        <a:xfrm>
          <a:off x="13287375" y="34290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23</xdr:row>
      <xdr:rowOff>19050</xdr:rowOff>
    </xdr:from>
    <xdr:to>
      <xdr:col>30</xdr:col>
      <xdr:colOff>285750</xdr:colOff>
      <xdr:row>23</xdr:row>
      <xdr:rowOff>190500</xdr:rowOff>
    </xdr:to>
    <xdr:sp macro="[0]!Summary">
      <xdr:nvSpPr>
        <xdr:cNvPr id="4" name="WordArt 76"/>
        <xdr:cNvSpPr>
          <a:spLocks/>
        </xdr:cNvSpPr>
      </xdr:nvSpPr>
      <xdr:spPr>
        <a:xfrm>
          <a:off x="13287375" y="49720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19</xdr:row>
      <xdr:rowOff>28575</xdr:rowOff>
    </xdr:from>
    <xdr:to>
      <xdr:col>30</xdr:col>
      <xdr:colOff>285750</xdr:colOff>
      <xdr:row>19</xdr:row>
      <xdr:rowOff>200025</xdr:rowOff>
    </xdr:to>
    <xdr:sp macro="[0]!Summary">
      <xdr:nvSpPr>
        <xdr:cNvPr id="5" name="WordArt 77"/>
        <xdr:cNvSpPr>
          <a:spLocks/>
        </xdr:cNvSpPr>
      </xdr:nvSpPr>
      <xdr:spPr>
        <a:xfrm>
          <a:off x="13287375" y="40862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20</xdr:row>
      <xdr:rowOff>28575</xdr:rowOff>
    </xdr:from>
    <xdr:to>
      <xdr:col>30</xdr:col>
      <xdr:colOff>285750</xdr:colOff>
      <xdr:row>20</xdr:row>
      <xdr:rowOff>190500</xdr:rowOff>
    </xdr:to>
    <xdr:sp macro="[0]!Summary">
      <xdr:nvSpPr>
        <xdr:cNvPr id="6" name="WordArt 78"/>
        <xdr:cNvSpPr>
          <a:spLocks/>
        </xdr:cNvSpPr>
      </xdr:nvSpPr>
      <xdr:spPr>
        <a:xfrm>
          <a:off x="13287375" y="4305300"/>
          <a:ext cx="23812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22</xdr:row>
      <xdr:rowOff>28575</xdr:rowOff>
    </xdr:from>
    <xdr:to>
      <xdr:col>30</xdr:col>
      <xdr:colOff>285750</xdr:colOff>
      <xdr:row>22</xdr:row>
      <xdr:rowOff>200025</xdr:rowOff>
    </xdr:to>
    <xdr:sp macro="[0]!Summary">
      <xdr:nvSpPr>
        <xdr:cNvPr id="7" name="WordArt 83"/>
        <xdr:cNvSpPr>
          <a:spLocks/>
        </xdr:cNvSpPr>
      </xdr:nvSpPr>
      <xdr:spPr>
        <a:xfrm>
          <a:off x="13287375" y="47625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7</xdr:row>
      <xdr:rowOff>28575</xdr:rowOff>
    </xdr:from>
    <xdr:to>
      <xdr:col>30</xdr:col>
      <xdr:colOff>285750</xdr:colOff>
      <xdr:row>7</xdr:row>
      <xdr:rowOff>200025</xdr:rowOff>
    </xdr:to>
    <xdr:sp macro="[0]!Summary">
      <xdr:nvSpPr>
        <xdr:cNvPr id="8" name="WordArt 89"/>
        <xdr:cNvSpPr>
          <a:spLocks/>
        </xdr:cNvSpPr>
      </xdr:nvSpPr>
      <xdr:spPr>
        <a:xfrm>
          <a:off x="13287375" y="14192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25</xdr:row>
      <xdr:rowOff>28575</xdr:rowOff>
    </xdr:from>
    <xdr:to>
      <xdr:col>30</xdr:col>
      <xdr:colOff>285750</xdr:colOff>
      <xdr:row>25</xdr:row>
      <xdr:rowOff>200025</xdr:rowOff>
    </xdr:to>
    <xdr:sp macro="[0]!Summary">
      <xdr:nvSpPr>
        <xdr:cNvPr id="9" name="WordArt 90"/>
        <xdr:cNvSpPr>
          <a:spLocks/>
        </xdr:cNvSpPr>
      </xdr:nvSpPr>
      <xdr:spPr>
        <a:xfrm>
          <a:off x="13287375" y="54197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28575</xdr:rowOff>
    </xdr:from>
    <xdr:to>
      <xdr:col>30</xdr:col>
      <xdr:colOff>285750</xdr:colOff>
      <xdr:row>17</xdr:row>
      <xdr:rowOff>200025</xdr:rowOff>
    </xdr:to>
    <xdr:sp macro="[0]!Summary">
      <xdr:nvSpPr>
        <xdr:cNvPr id="10" name="WordArt 72"/>
        <xdr:cNvSpPr>
          <a:spLocks/>
        </xdr:cNvSpPr>
      </xdr:nvSpPr>
      <xdr:spPr>
        <a:xfrm>
          <a:off x="13287375" y="364807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24</xdr:row>
      <xdr:rowOff>28575</xdr:rowOff>
    </xdr:from>
    <xdr:to>
      <xdr:col>30</xdr:col>
      <xdr:colOff>285750</xdr:colOff>
      <xdr:row>24</xdr:row>
      <xdr:rowOff>200025</xdr:rowOff>
    </xdr:to>
    <xdr:sp macro="[0]!Summary">
      <xdr:nvSpPr>
        <xdr:cNvPr id="11" name="WordArt 72"/>
        <xdr:cNvSpPr>
          <a:spLocks/>
        </xdr:cNvSpPr>
      </xdr:nvSpPr>
      <xdr:spPr>
        <a:xfrm>
          <a:off x="13287375" y="52006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10</xdr:row>
      <xdr:rowOff>28575</xdr:rowOff>
    </xdr:from>
    <xdr:to>
      <xdr:col>30</xdr:col>
      <xdr:colOff>285750</xdr:colOff>
      <xdr:row>10</xdr:row>
      <xdr:rowOff>200025</xdr:rowOff>
    </xdr:to>
    <xdr:sp macro="[0]!Summary">
      <xdr:nvSpPr>
        <xdr:cNvPr id="12" name="WordArt 75"/>
        <xdr:cNvSpPr>
          <a:spLocks/>
        </xdr:cNvSpPr>
      </xdr:nvSpPr>
      <xdr:spPr>
        <a:xfrm>
          <a:off x="13287375" y="20955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11</xdr:row>
      <xdr:rowOff>19050</xdr:rowOff>
    </xdr:from>
    <xdr:to>
      <xdr:col>30</xdr:col>
      <xdr:colOff>285750</xdr:colOff>
      <xdr:row>11</xdr:row>
      <xdr:rowOff>190500</xdr:rowOff>
    </xdr:to>
    <xdr:sp macro="[0]!Summary">
      <xdr:nvSpPr>
        <xdr:cNvPr id="13" name="WordArt 76"/>
        <xdr:cNvSpPr>
          <a:spLocks/>
        </xdr:cNvSpPr>
      </xdr:nvSpPr>
      <xdr:spPr>
        <a:xfrm>
          <a:off x="13287375" y="23050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14</xdr:row>
      <xdr:rowOff>28575</xdr:rowOff>
    </xdr:from>
    <xdr:to>
      <xdr:col>30</xdr:col>
      <xdr:colOff>285750</xdr:colOff>
      <xdr:row>14</xdr:row>
      <xdr:rowOff>200025</xdr:rowOff>
    </xdr:to>
    <xdr:sp macro="[0]!Summary">
      <xdr:nvSpPr>
        <xdr:cNvPr id="14" name="WordArt 77"/>
        <xdr:cNvSpPr>
          <a:spLocks/>
        </xdr:cNvSpPr>
      </xdr:nvSpPr>
      <xdr:spPr>
        <a:xfrm>
          <a:off x="13287375" y="29718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13</xdr:row>
      <xdr:rowOff>28575</xdr:rowOff>
    </xdr:from>
    <xdr:to>
      <xdr:col>30</xdr:col>
      <xdr:colOff>285750</xdr:colOff>
      <xdr:row>13</xdr:row>
      <xdr:rowOff>200025</xdr:rowOff>
    </xdr:to>
    <xdr:sp macro="[0]!Summary">
      <xdr:nvSpPr>
        <xdr:cNvPr id="15" name="WordArt 72"/>
        <xdr:cNvSpPr>
          <a:spLocks/>
        </xdr:cNvSpPr>
      </xdr:nvSpPr>
      <xdr:spPr>
        <a:xfrm>
          <a:off x="13287375" y="27527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5</xdr:row>
      <xdr:rowOff>28575</xdr:rowOff>
    </xdr:from>
    <xdr:to>
      <xdr:col>30</xdr:col>
      <xdr:colOff>285750</xdr:colOff>
      <xdr:row>5</xdr:row>
      <xdr:rowOff>200025</xdr:rowOff>
    </xdr:to>
    <xdr:sp macro="[0]!Summary">
      <xdr:nvSpPr>
        <xdr:cNvPr id="16" name="WordArt 72"/>
        <xdr:cNvSpPr>
          <a:spLocks/>
        </xdr:cNvSpPr>
      </xdr:nvSpPr>
      <xdr:spPr>
        <a:xfrm>
          <a:off x="13287375" y="98107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6</xdr:row>
      <xdr:rowOff>28575</xdr:rowOff>
    </xdr:from>
    <xdr:to>
      <xdr:col>30</xdr:col>
      <xdr:colOff>285750</xdr:colOff>
      <xdr:row>6</xdr:row>
      <xdr:rowOff>200025</xdr:rowOff>
    </xdr:to>
    <xdr:sp macro="[0]!Summary">
      <xdr:nvSpPr>
        <xdr:cNvPr id="17" name="WordArt 72"/>
        <xdr:cNvSpPr>
          <a:spLocks/>
        </xdr:cNvSpPr>
      </xdr:nvSpPr>
      <xdr:spPr>
        <a:xfrm>
          <a:off x="13287375" y="12001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12</xdr:row>
      <xdr:rowOff>19050</xdr:rowOff>
    </xdr:from>
    <xdr:to>
      <xdr:col>30</xdr:col>
      <xdr:colOff>285750</xdr:colOff>
      <xdr:row>12</xdr:row>
      <xdr:rowOff>190500</xdr:rowOff>
    </xdr:to>
    <xdr:sp macro="[0]!Summary">
      <xdr:nvSpPr>
        <xdr:cNvPr id="18" name="WordArt 76"/>
        <xdr:cNvSpPr>
          <a:spLocks/>
        </xdr:cNvSpPr>
      </xdr:nvSpPr>
      <xdr:spPr>
        <a:xfrm>
          <a:off x="13287375" y="25241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18</xdr:row>
      <xdr:rowOff>28575</xdr:rowOff>
    </xdr:from>
    <xdr:to>
      <xdr:col>30</xdr:col>
      <xdr:colOff>285750</xdr:colOff>
      <xdr:row>18</xdr:row>
      <xdr:rowOff>200025</xdr:rowOff>
    </xdr:to>
    <xdr:sp macro="[0]!Summary">
      <xdr:nvSpPr>
        <xdr:cNvPr id="19" name="WordArt 72"/>
        <xdr:cNvSpPr>
          <a:spLocks/>
        </xdr:cNvSpPr>
      </xdr:nvSpPr>
      <xdr:spPr>
        <a:xfrm>
          <a:off x="13287375" y="38671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28" bestFit="1" customWidth="1"/>
    <col min="2" max="13" width="7.28125" style="28" customWidth="1"/>
    <col min="14" max="14" width="7.7109375" style="28" customWidth="1"/>
    <col min="15" max="15" width="6.140625" style="28" bestFit="1" customWidth="1"/>
    <col min="16" max="16" width="9.140625" style="28" customWidth="1"/>
    <col min="17" max="17" width="10.421875" style="28" bestFit="1" customWidth="1"/>
    <col min="18" max="16384" width="9.140625" style="28" customWidth="1"/>
  </cols>
  <sheetData>
    <row r="1" spans="1:15" ht="15">
      <c r="A1" s="1"/>
      <c r="B1" s="123" t="s">
        <v>37</v>
      </c>
      <c r="C1" s="124"/>
      <c r="D1" s="124"/>
      <c r="E1" s="125"/>
      <c r="F1" s="123" t="s">
        <v>36</v>
      </c>
      <c r="G1" s="124"/>
      <c r="H1" s="124"/>
      <c r="I1" s="125"/>
      <c r="J1" s="123" t="s">
        <v>35</v>
      </c>
      <c r="K1" s="124"/>
      <c r="L1" s="124"/>
      <c r="M1" s="125"/>
      <c r="N1" s="1"/>
      <c r="O1" s="1"/>
    </row>
    <row r="2" spans="1:15" ht="15.75" thickBot="1">
      <c r="A2" s="3"/>
      <c r="B2" s="126" t="s">
        <v>56</v>
      </c>
      <c r="C2" s="126"/>
      <c r="D2" s="126"/>
      <c r="E2" s="126"/>
      <c r="F2" s="126" t="s">
        <v>57</v>
      </c>
      <c r="G2" s="126"/>
      <c r="H2" s="126"/>
      <c r="I2" s="126"/>
      <c r="J2" s="126" t="s">
        <v>58</v>
      </c>
      <c r="K2" s="126"/>
      <c r="L2" s="126"/>
      <c r="M2" s="126"/>
      <c r="N2" s="44"/>
      <c r="O2" s="1"/>
    </row>
    <row r="3" spans="1:15" ht="15.75" thickBot="1">
      <c r="A3" s="8"/>
      <c r="B3" s="10" t="s">
        <v>16</v>
      </c>
      <c r="C3" s="11" t="s">
        <v>38</v>
      </c>
      <c r="D3" s="11" t="s">
        <v>11</v>
      </c>
      <c r="E3" s="49" t="s">
        <v>1</v>
      </c>
      <c r="F3" s="10" t="s">
        <v>16</v>
      </c>
      <c r="G3" s="11" t="s">
        <v>38</v>
      </c>
      <c r="H3" s="11" t="s">
        <v>11</v>
      </c>
      <c r="I3" s="49" t="s">
        <v>1</v>
      </c>
      <c r="J3" s="10" t="s">
        <v>16</v>
      </c>
      <c r="K3" s="11" t="s">
        <v>38</v>
      </c>
      <c r="L3" s="11" t="s">
        <v>11</v>
      </c>
      <c r="M3" s="49" t="s">
        <v>1</v>
      </c>
      <c r="N3" s="4" t="s">
        <v>12</v>
      </c>
      <c r="O3" s="9" t="s">
        <v>19</v>
      </c>
    </row>
    <row r="4" spans="1:15" ht="15.75" thickBot="1">
      <c r="A4" s="65" t="s">
        <v>46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1:15" ht="15.75">
      <c r="A5" s="66" t="s">
        <v>59</v>
      </c>
      <c r="B5" s="50">
        <v>60</v>
      </c>
      <c r="C5" s="51">
        <v>65</v>
      </c>
      <c r="D5" s="51">
        <v>61</v>
      </c>
      <c r="E5" s="56">
        <f>B5+C5+D5</f>
        <v>186</v>
      </c>
      <c r="F5" s="54">
        <v>50</v>
      </c>
      <c r="G5" s="51">
        <v>70</v>
      </c>
      <c r="H5" s="51">
        <v>50</v>
      </c>
      <c r="I5" s="72">
        <f>F5+G5+H5</f>
        <v>170</v>
      </c>
      <c r="J5" s="50">
        <v>65</v>
      </c>
      <c r="K5" s="51">
        <v>62</v>
      </c>
      <c r="L5" s="51">
        <v>64</v>
      </c>
      <c r="M5" s="56">
        <f>J5+K5+L5</f>
        <v>191</v>
      </c>
      <c r="N5" s="73">
        <f>(E5+I5+M5)/9</f>
        <v>60.77777777777778</v>
      </c>
      <c r="O5" s="52">
        <f>RANK(N5,$N$5:$N$6)</f>
        <v>2</v>
      </c>
    </row>
    <row r="6" spans="1:15" ht="16.5" thickBot="1">
      <c r="A6" s="71" t="s">
        <v>49</v>
      </c>
      <c r="B6" s="16">
        <v>61</v>
      </c>
      <c r="C6" s="17">
        <v>67</v>
      </c>
      <c r="D6" s="17">
        <v>65</v>
      </c>
      <c r="E6" s="53">
        <f>B6+C6+D6</f>
        <v>193</v>
      </c>
      <c r="F6" s="55">
        <v>90</v>
      </c>
      <c r="G6" s="17">
        <v>80</v>
      </c>
      <c r="H6" s="17">
        <v>90</v>
      </c>
      <c r="I6" s="18">
        <f>F6+G6+H6</f>
        <v>260</v>
      </c>
      <c r="J6" s="16">
        <v>69</v>
      </c>
      <c r="K6" s="17">
        <v>76</v>
      </c>
      <c r="L6" s="17">
        <v>79</v>
      </c>
      <c r="M6" s="53">
        <f>J6+K6+L6</f>
        <v>224</v>
      </c>
      <c r="N6" s="74">
        <f>(E6+I6+M6)/9</f>
        <v>75.22222222222223</v>
      </c>
      <c r="O6" s="20">
        <f>RANK(N6,$N$5:$N$6)</f>
        <v>1</v>
      </c>
    </row>
    <row r="7" spans="1:15" ht="15.75" thickBot="1">
      <c r="A7" s="68" t="s">
        <v>32</v>
      </c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15.75">
      <c r="A8" s="67" t="s">
        <v>60</v>
      </c>
      <c r="B8" s="50">
        <v>74</v>
      </c>
      <c r="C8" s="51">
        <v>78</v>
      </c>
      <c r="D8" s="51">
        <v>81</v>
      </c>
      <c r="E8" s="56">
        <f>B8+C8+D8</f>
        <v>233</v>
      </c>
      <c r="F8" s="54">
        <v>95</v>
      </c>
      <c r="G8" s="51">
        <v>93</v>
      </c>
      <c r="H8" s="51">
        <v>95</v>
      </c>
      <c r="I8" s="56">
        <f>F8+G8+H8</f>
        <v>283</v>
      </c>
      <c r="J8" s="54">
        <v>77</v>
      </c>
      <c r="K8" s="51">
        <v>82</v>
      </c>
      <c r="L8" s="51">
        <v>86</v>
      </c>
      <c r="M8" s="56">
        <f>J8+K8+L8</f>
        <v>245</v>
      </c>
      <c r="N8" s="90">
        <f>(E8+I8+M8)/9</f>
        <v>84.55555555555556</v>
      </c>
      <c r="O8" s="52">
        <f>RANK(N8,$N$8:$N$10)</f>
        <v>1</v>
      </c>
    </row>
    <row r="9" spans="1:15" ht="15.75">
      <c r="A9" s="67" t="s">
        <v>45</v>
      </c>
      <c r="B9" s="16">
        <v>61</v>
      </c>
      <c r="C9" s="17">
        <v>63</v>
      </c>
      <c r="D9" s="17">
        <v>60</v>
      </c>
      <c r="E9" s="53">
        <f>B9+C9+D9</f>
        <v>184</v>
      </c>
      <c r="F9" s="55">
        <v>55</v>
      </c>
      <c r="G9" s="17">
        <v>65</v>
      </c>
      <c r="H9" s="17">
        <v>55</v>
      </c>
      <c r="I9" s="53">
        <f>F9+G9+H9</f>
        <v>175</v>
      </c>
      <c r="J9" s="55">
        <v>59</v>
      </c>
      <c r="K9" s="17">
        <v>59</v>
      </c>
      <c r="L9" s="17">
        <v>60</v>
      </c>
      <c r="M9" s="53">
        <f>J9+K9+L9</f>
        <v>178</v>
      </c>
      <c r="N9" s="91">
        <f>(E9+I9+M9)/9</f>
        <v>59.666666666666664</v>
      </c>
      <c r="O9" s="20">
        <f>RANK(N9,$N$8:$N$10)</f>
        <v>3</v>
      </c>
    </row>
    <row r="10" spans="1:15" ht="16.5" thickBot="1">
      <c r="A10" s="67" t="s">
        <v>61</v>
      </c>
      <c r="B10" s="79">
        <v>58</v>
      </c>
      <c r="C10" s="80">
        <v>59</v>
      </c>
      <c r="D10" s="80">
        <v>57</v>
      </c>
      <c r="E10" s="81">
        <f>B10+C10+D10</f>
        <v>174</v>
      </c>
      <c r="F10" s="82">
        <v>90</v>
      </c>
      <c r="G10" s="80">
        <v>50</v>
      </c>
      <c r="H10" s="80">
        <v>65</v>
      </c>
      <c r="I10" s="81">
        <f>F10+G10+H10</f>
        <v>205</v>
      </c>
      <c r="J10" s="82">
        <v>70</v>
      </c>
      <c r="K10" s="80">
        <v>75</v>
      </c>
      <c r="L10" s="80">
        <v>75</v>
      </c>
      <c r="M10" s="81">
        <f>J10+K10+L10</f>
        <v>220</v>
      </c>
      <c r="N10" s="83">
        <f>(E10+I10+M10)/9</f>
        <v>66.55555555555556</v>
      </c>
      <c r="O10" s="84">
        <f>RANK(N10,$N$8:$N$10)</f>
        <v>2</v>
      </c>
    </row>
    <row r="11" spans="1:15" ht="15.75" thickBot="1">
      <c r="A11" s="68" t="s">
        <v>34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5.75">
      <c r="A12" s="66" t="s">
        <v>47</v>
      </c>
      <c r="B12" s="50">
        <v>70</v>
      </c>
      <c r="C12" s="51">
        <v>68</v>
      </c>
      <c r="D12" s="51">
        <v>71</v>
      </c>
      <c r="E12" s="56">
        <f>B12+C12+D12</f>
        <v>209</v>
      </c>
      <c r="F12" s="54">
        <v>93</v>
      </c>
      <c r="G12" s="51">
        <v>80</v>
      </c>
      <c r="H12" s="51">
        <v>93</v>
      </c>
      <c r="I12" s="56">
        <f>F12+G12+H12</f>
        <v>266</v>
      </c>
      <c r="J12" s="54">
        <v>76</v>
      </c>
      <c r="K12" s="51">
        <v>80</v>
      </c>
      <c r="L12" s="51">
        <v>75</v>
      </c>
      <c r="M12" s="56">
        <f>J12+K12+L12</f>
        <v>231</v>
      </c>
      <c r="N12" s="90">
        <f>(E12+I12+M12)/9</f>
        <v>78.44444444444444</v>
      </c>
      <c r="O12" s="52">
        <f>RANK(N12,$N$12:$N$13)</f>
        <v>2</v>
      </c>
    </row>
    <row r="13" spans="1:15" ht="16.5" thickBot="1">
      <c r="A13" s="92" t="s">
        <v>43</v>
      </c>
      <c r="B13" s="79">
        <v>76</v>
      </c>
      <c r="C13" s="80">
        <v>77</v>
      </c>
      <c r="D13" s="80">
        <v>82</v>
      </c>
      <c r="E13" s="81">
        <f>B13+C13+D13</f>
        <v>235</v>
      </c>
      <c r="F13" s="82">
        <v>90</v>
      </c>
      <c r="G13" s="80">
        <v>90</v>
      </c>
      <c r="H13" s="80">
        <v>90</v>
      </c>
      <c r="I13" s="81">
        <f>F13+G13+H13</f>
        <v>270</v>
      </c>
      <c r="J13" s="82">
        <v>75</v>
      </c>
      <c r="K13" s="80">
        <v>82</v>
      </c>
      <c r="L13" s="80">
        <v>85</v>
      </c>
      <c r="M13" s="81">
        <f>J13+K13+L13</f>
        <v>242</v>
      </c>
      <c r="N13" s="83">
        <f>(E13+I13+M13)/9</f>
        <v>83</v>
      </c>
      <c r="O13" s="84">
        <f>RANK(N13,$N$12:$N$13)</f>
        <v>1</v>
      </c>
    </row>
    <row r="14" spans="2:9" ht="15.75">
      <c r="B14" s="119"/>
      <c r="C14" s="119"/>
      <c r="D14" s="119"/>
      <c r="E14" s="119"/>
      <c r="F14" s="119"/>
      <c r="G14" s="119"/>
      <c r="H14" s="119"/>
      <c r="I14" s="119"/>
    </row>
    <row r="16" spans="2:8" ht="15.75">
      <c r="B16" s="119"/>
      <c r="C16" s="119"/>
      <c r="D16" s="119"/>
      <c r="E16" s="128"/>
      <c r="F16" s="128"/>
      <c r="G16" s="128"/>
      <c r="H16" s="128"/>
    </row>
    <row r="17" spans="2:6" ht="15.75">
      <c r="B17" s="46"/>
      <c r="C17" s="46"/>
      <c r="D17" s="46"/>
      <c r="E17" s="47"/>
      <c r="F17" s="47"/>
    </row>
    <row r="18" spans="2:9" ht="15.75">
      <c r="B18" s="119"/>
      <c r="C18" s="119"/>
      <c r="D18" s="119"/>
      <c r="E18" s="119"/>
      <c r="F18" s="119"/>
      <c r="G18" s="119"/>
      <c r="H18" s="119"/>
      <c r="I18" s="119"/>
    </row>
    <row r="20" spans="2:8" ht="15.75">
      <c r="B20" s="119"/>
      <c r="C20" s="119"/>
      <c r="D20" s="119"/>
      <c r="E20" s="128"/>
      <c r="F20" s="128"/>
      <c r="G20" s="128"/>
      <c r="H20" s="128"/>
    </row>
    <row r="21" spans="2:6" ht="15.75">
      <c r="B21" s="46"/>
      <c r="C21" s="46"/>
      <c r="D21" s="46"/>
      <c r="E21" s="47"/>
      <c r="F21" s="47"/>
    </row>
    <row r="22" spans="2:9" ht="15.75">
      <c r="B22" s="119"/>
      <c r="C22" s="119"/>
      <c r="D22" s="119"/>
      <c r="E22" s="119"/>
      <c r="F22" s="119"/>
      <c r="G22" s="119"/>
      <c r="H22" s="119"/>
      <c r="I22" s="119"/>
    </row>
    <row r="24" spans="2:8" ht="15.75">
      <c r="B24" s="119"/>
      <c r="C24" s="119"/>
      <c r="D24" s="119"/>
      <c r="E24" s="128"/>
      <c r="F24" s="128"/>
      <c r="G24" s="128"/>
      <c r="H24" s="128"/>
    </row>
    <row r="25" spans="2:6" ht="15.75">
      <c r="B25" s="46"/>
      <c r="C25" s="46"/>
      <c r="D25" s="46"/>
      <c r="E25" s="47"/>
      <c r="F25" s="47"/>
    </row>
    <row r="26" spans="2:9" ht="15.75">
      <c r="B26" s="119"/>
      <c r="C26" s="119"/>
      <c r="D26" s="119"/>
      <c r="E26" s="119"/>
      <c r="F26" s="119"/>
      <c r="G26" s="119"/>
      <c r="H26" s="119"/>
      <c r="I26" s="119"/>
    </row>
    <row r="28" spans="2:8" ht="15.75">
      <c r="B28" s="119"/>
      <c r="C28" s="119"/>
      <c r="D28" s="119"/>
      <c r="E28" s="128"/>
      <c r="F28" s="128"/>
      <c r="G28" s="128"/>
      <c r="H28" s="128"/>
    </row>
    <row r="29" spans="2:6" ht="15.75">
      <c r="B29" s="46"/>
      <c r="C29" s="46"/>
      <c r="D29" s="46"/>
      <c r="E29" s="47"/>
      <c r="F29" s="47"/>
    </row>
    <row r="30" spans="2:9" ht="15.75">
      <c r="B30" s="119"/>
      <c r="C30" s="119"/>
      <c r="D30" s="119"/>
      <c r="E30" s="119"/>
      <c r="F30" s="119"/>
      <c r="G30" s="119"/>
      <c r="H30" s="119"/>
      <c r="I30" s="119"/>
    </row>
    <row r="32" spans="2:8" ht="15.75" customHeight="1">
      <c r="B32" s="119"/>
      <c r="C32" s="119"/>
      <c r="D32" s="119"/>
      <c r="E32" s="128"/>
      <c r="F32" s="128"/>
      <c r="G32" s="128"/>
      <c r="H32" s="128"/>
    </row>
    <row r="33" spans="2:6" ht="15.75" customHeight="1">
      <c r="B33" s="46"/>
      <c r="C33" s="46"/>
      <c r="D33" s="46"/>
      <c r="E33" s="47"/>
      <c r="F33" s="47"/>
    </row>
    <row r="34" spans="2:9" ht="15.75">
      <c r="B34" s="119"/>
      <c r="C34" s="119"/>
      <c r="D34" s="119"/>
      <c r="E34" s="119"/>
      <c r="F34" s="119"/>
      <c r="G34" s="119"/>
      <c r="H34" s="119"/>
      <c r="I34" s="119"/>
    </row>
    <row r="36" ht="15.75">
      <c r="A36" s="27"/>
    </row>
    <row r="38" ht="15.75">
      <c r="A38" s="48"/>
    </row>
    <row r="39" ht="15.75">
      <c r="A39" s="48"/>
    </row>
    <row r="40" ht="15.75">
      <c r="A40" s="48"/>
    </row>
    <row r="41" ht="15.75">
      <c r="A41" s="48"/>
    </row>
    <row r="42" ht="15.75">
      <c r="A42" s="48"/>
    </row>
    <row r="43" ht="15.75">
      <c r="A43" s="48"/>
    </row>
    <row r="44" ht="15.75">
      <c r="A44" s="48"/>
    </row>
    <row r="45" ht="15.75">
      <c r="A45" s="48"/>
    </row>
    <row r="46" ht="15.75">
      <c r="A46" s="48"/>
    </row>
    <row r="47" ht="15.75">
      <c r="A47" s="48"/>
    </row>
    <row r="49" spans="1:9" ht="15.75">
      <c r="A49" s="127"/>
      <c r="B49" s="127"/>
      <c r="C49" s="127"/>
      <c r="D49" s="127"/>
      <c r="E49" s="127"/>
      <c r="F49" s="127"/>
      <c r="G49" s="127"/>
      <c r="H49" s="127"/>
      <c r="I49" s="127"/>
    </row>
    <row r="50" spans="1:9" ht="15.75">
      <c r="A50" s="45"/>
      <c r="B50" s="45"/>
      <c r="C50" s="45"/>
      <c r="D50" s="45"/>
      <c r="E50" s="45"/>
      <c r="F50" s="45"/>
      <c r="G50" s="45"/>
      <c r="H50" s="45"/>
      <c r="I50" s="45"/>
    </row>
    <row r="51" ht="15">
      <c r="A51" s="43"/>
    </row>
  </sheetData>
  <sheetProtection sheet="1" objects="1" scenarios="1" selectLockedCells="1"/>
  <mergeCells count="32">
    <mergeCell ref="B14:E14"/>
    <mergeCell ref="F14:I14"/>
    <mergeCell ref="B16:D16"/>
    <mergeCell ref="E16:H16"/>
    <mergeCell ref="B7:O7"/>
    <mergeCell ref="B4:O4"/>
    <mergeCell ref="F22:I22"/>
    <mergeCell ref="B24:D24"/>
    <mergeCell ref="E24:H24"/>
    <mergeCell ref="B18:E18"/>
    <mergeCell ref="F18:I18"/>
    <mergeCell ref="B20:D20"/>
    <mergeCell ref="E20:H20"/>
    <mergeCell ref="A49:I49"/>
    <mergeCell ref="B28:D28"/>
    <mergeCell ref="E28:H28"/>
    <mergeCell ref="B30:E30"/>
    <mergeCell ref="F30:I30"/>
    <mergeCell ref="B32:D32"/>
    <mergeCell ref="E32:H32"/>
    <mergeCell ref="B34:F34"/>
    <mergeCell ref="G34:I34"/>
    <mergeCell ref="B26:E26"/>
    <mergeCell ref="F26:I26"/>
    <mergeCell ref="B22:E22"/>
    <mergeCell ref="B11:O11"/>
    <mergeCell ref="B1:E1"/>
    <mergeCell ref="F1:I1"/>
    <mergeCell ref="J1:M1"/>
    <mergeCell ref="B2:E2"/>
    <mergeCell ref="F2:I2"/>
    <mergeCell ref="J2:M2"/>
  </mergeCells>
  <conditionalFormatting sqref="F3:H3 B3:D3 J1:J2 B1 F1 N2:N3 J3:L3 O3 B8:N8 B10:N13 C5:N5 A6:N6 B4:B7 A2:A13">
    <cfRule type="cellIs" priority="3" dxfId="0" operator="equal" stopIfTrue="1">
      <formula>0</formula>
    </cfRule>
  </conditionalFormatting>
  <conditionalFormatting sqref="B9:N9">
    <cfRule type="cellIs" priority="1" dxfId="0" operator="equal" stopIfTrue="1">
      <formula>0</formula>
    </cfRule>
  </conditionalFormatting>
  <printOptions horizontalCentered="1"/>
  <pageMargins left="0.25" right="0.25" top="1.25" bottom="0.5" header="0.25" footer="0.5"/>
  <pageSetup horizontalDpi="600" verticalDpi="600" orientation="landscape" r:id="rId1"/>
  <headerFooter alignWithMargins="0">
    <oddHeader>&amp;C&amp;"Arial,Bold"&amp;18Odessa Marching Invitational&amp;"Arial,Regular"&amp;10
&amp;"Arial,Italic"&amp;16Parade Competition&amp;"Arial,Regular"&amp;10
&amp;"Arial,Bold"&amp;12October 26,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30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40.7109375" style="69" bestFit="1" customWidth="1"/>
    <col min="2" max="3" width="9.28125" style="0" bestFit="1" customWidth="1"/>
    <col min="4" max="4" width="9.421875" style="0" bestFit="1" customWidth="1"/>
    <col min="5" max="5" width="9.28125" style="0" bestFit="1" customWidth="1"/>
  </cols>
  <sheetData>
    <row r="1" spans="1:7" ht="23.25">
      <c r="A1" s="138" t="s">
        <v>55</v>
      </c>
      <c r="B1" s="138"/>
      <c r="C1" s="138"/>
      <c r="D1" s="138"/>
      <c r="E1" s="138"/>
      <c r="F1" s="78"/>
      <c r="G1" s="78"/>
    </row>
    <row r="2" ht="13.5" thickBot="1"/>
    <row r="3" spans="1:7" ht="13.5" thickBot="1">
      <c r="A3" s="3"/>
      <c r="B3" s="135" t="s">
        <v>62</v>
      </c>
      <c r="C3" s="136"/>
      <c r="D3" s="136"/>
      <c r="E3" s="137"/>
      <c r="F3" s="75"/>
      <c r="G3" s="1"/>
    </row>
    <row r="4" spans="1:5" ht="15.75" thickBot="1">
      <c r="A4" s="65" t="s">
        <v>46</v>
      </c>
      <c r="B4" s="76" t="s">
        <v>4</v>
      </c>
      <c r="C4" s="77" t="s">
        <v>41</v>
      </c>
      <c r="D4" s="112" t="s">
        <v>12</v>
      </c>
      <c r="E4" s="93" t="s">
        <v>19</v>
      </c>
    </row>
    <row r="5" spans="1:5" ht="16.5" thickBot="1">
      <c r="A5" s="70" t="s">
        <v>49</v>
      </c>
      <c r="B5" s="94">
        <v>75</v>
      </c>
      <c r="C5" s="98">
        <v>72</v>
      </c>
      <c r="D5" s="102">
        <f>(B5+C5)/2</f>
        <v>73.5</v>
      </c>
      <c r="E5" s="100">
        <f>RANK(D5,$D$5:$D$5)</f>
        <v>1</v>
      </c>
    </row>
    <row r="6" spans="1:5" ht="16.5" customHeight="1" thickBot="1">
      <c r="A6" s="65" t="s">
        <v>32</v>
      </c>
      <c r="B6" s="129"/>
      <c r="C6" s="130"/>
      <c r="D6" s="130"/>
      <c r="E6" s="131"/>
    </row>
    <row r="7" spans="1:5" ht="15.75">
      <c r="A7" s="70" t="s">
        <v>60</v>
      </c>
      <c r="B7" s="94">
        <v>65</v>
      </c>
      <c r="C7" s="98">
        <v>65</v>
      </c>
      <c r="D7" s="102">
        <f>(B7+C7)/2</f>
        <v>65</v>
      </c>
      <c r="E7" s="100">
        <f>RANK(D7,$D$7:$D$8)</f>
        <v>1</v>
      </c>
    </row>
    <row r="8" spans="1:5" ht="16.5" thickBot="1">
      <c r="A8" s="114" t="s">
        <v>45</v>
      </c>
      <c r="B8" s="86">
        <v>61</v>
      </c>
      <c r="C8" s="99">
        <v>58</v>
      </c>
      <c r="D8" s="103">
        <f>(B8+C8)/2</f>
        <v>59.5</v>
      </c>
      <c r="E8" s="101">
        <f>RANK(D8,$D$7:$D$8)</f>
        <v>2</v>
      </c>
    </row>
    <row r="9" spans="1:5" ht="15.75" thickBot="1">
      <c r="A9" s="96" t="s">
        <v>33</v>
      </c>
      <c r="B9" s="129"/>
      <c r="C9" s="130"/>
      <c r="D9" s="130"/>
      <c r="E9" s="131"/>
    </row>
    <row r="10" spans="1:5" ht="15.75">
      <c r="A10" s="97" t="s">
        <v>47</v>
      </c>
      <c r="B10" s="94">
        <v>70</v>
      </c>
      <c r="C10" s="98">
        <v>68</v>
      </c>
      <c r="D10" s="102">
        <f>(B10+C10)/2</f>
        <v>69</v>
      </c>
      <c r="E10" s="100">
        <f>RANK(D10,$D$10:$D$12)</f>
        <v>3</v>
      </c>
    </row>
    <row r="11" spans="1:5" ht="15.75">
      <c r="A11" s="70" t="s">
        <v>43</v>
      </c>
      <c r="B11" s="62">
        <v>80</v>
      </c>
      <c r="C11" s="107">
        <v>79</v>
      </c>
      <c r="D11" s="109">
        <f>(B11+C11)/2</f>
        <v>79.5</v>
      </c>
      <c r="E11" s="108">
        <f>RANK(D11,$D$10:$D$12)</f>
        <v>2</v>
      </c>
    </row>
    <row r="12" spans="1:5" ht="16.5" thickBot="1">
      <c r="A12" s="85" t="s">
        <v>63</v>
      </c>
      <c r="B12" s="86">
        <v>83</v>
      </c>
      <c r="C12" s="99">
        <v>78</v>
      </c>
      <c r="D12" s="103">
        <f>(B12+C12)/2</f>
        <v>80.5</v>
      </c>
      <c r="E12" s="101">
        <f>RANK(D12,$D$10:$D$12)</f>
        <v>1</v>
      </c>
    </row>
    <row r="15" spans="1:7" ht="23.25">
      <c r="A15" s="138" t="s">
        <v>42</v>
      </c>
      <c r="B15" s="138"/>
      <c r="C15" s="138"/>
      <c r="D15" s="138"/>
      <c r="E15" s="138"/>
      <c r="F15" s="78"/>
      <c r="G15" s="78"/>
    </row>
    <row r="16" ht="13.5" thickBot="1"/>
    <row r="17" spans="1:7" ht="13.5" thickBot="1">
      <c r="A17" s="3"/>
      <c r="B17" s="135" t="s">
        <v>64</v>
      </c>
      <c r="C17" s="136"/>
      <c r="D17" s="136"/>
      <c r="E17" s="137"/>
      <c r="F17" s="75"/>
      <c r="G17" s="1"/>
    </row>
    <row r="18" spans="1:5" ht="15.75" thickBot="1">
      <c r="A18" s="65" t="s">
        <v>46</v>
      </c>
      <c r="B18" s="76" t="s">
        <v>4</v>
      </c>
      <c r="C18" s="14" t="s">
        <v>5</v>
      </c>
      <c r="D18" s="112" t="s">
        <v>12</v>
      </c>
      <c r="E18" s="111" t="s">
        <v>19</v>
      </c>
    </row>
    <row r="19" spans="1:5" ht="16.5" thickBot="1">
      <c r="A19" s="70" t="s">
        <v>49</v>
      </c>
      <c r="B19" s="95">
        <v>76</v>
      </c>
      <c r="C19" s="104">
        <v>79</v>
      </c>
      <c r="D19" s="106">
        <f>(B19+C19)/2</f>
        <v>77.5</v>
      </c>
      <c r="E19" s="105">
        <f>RANK(D19,$D$19:$D$19)</f>
        <v>1</v>
      </c>
    </row>
    <row r="20" spans="1:5" ht="15.75" thickBot="1">
      <c r="A20" s="65" t="s">
        <v>32</v>
      </c>
      <c r="B20" s="129"/>
      <c r="C20" s="130"/>
      <c r="D20" s="130"/>
      <c r="E20" s="131"/>
    </row>
    <row r="21" spans="1:5" ht="15.75">
      <c r="A21" s="70" t="s">
        <v>60</v>
      </c>
      <c r="B21" s="94">
        <v>78</v>
      </c>
      <c r="C21" s="98">
        <v>76</v>
      </c>
      <c r="D21" s="102">
        <f>(B21+C21)/2</f>
        <v>77</v>
      </c>
      <c r="E21" s="100">
        <f>RANK(D21,$D$21:$D$23)</f>
        <v>2</v>
      </c>
    </row>
    <row r="22" spans="1:5" ht="15.75">
      <c r="A22" s="70" t="s">
        <v>65</v>
      </c>
      <c r="B22" s="62">
        <v>81</v>
      </c>
      <c r="C22" s="107">
        <v>78</v>
      </c>
      <c r="D22" s="109">
        <f>(B22+C22)/2</f>
        <v>79.5</v>
      </c>
      <c r="E22" s="108">
        <f>RANK(D22,$D$21:$D$23)</f>
        <v>1</v>
      </c>
    </row>
    <row r="23" spans="1:5" ht="16.5" thickBot="1">
      <c r="A23" s="70" t="s">
        <v>45</v>
      </c>
      <c r="B23" s="86">
        <v>77</v>
      </c>
      <c r="C23" s="99">
        <v>74</v>
      </c>
      <c r="D23" s="103">
        <f>(B23+C23)/2</f>
        <v>75.5</v>
      </c>
      <c r="E23" s="101">
        <f>RANK(D23,$D$21:$D$23)</f>
        <v>3</v>
      </c>
    </row>
    <row r="24" spans="1:5" ht="15.75" thickBot="1">
      <c r="A24" s="65" t="s">
        <v>34</v>
      </c>
      <c r="B24" s="129"/>
      <c r="C24" s="130"/>
      <c r="D24" s="130"/>
      <c r="E24" s="131"/>
    </row>
    <row r="25" spans="1:5" ht="15.75">
      <c r="A25" s="70" t="s">
        <v>47</v>
      </c>
      <c r="B25" s="94">
        <v>86</v>
      </c>
      <c r="C25" s="98">
        <v>84</v>
      </c>
      <c r="D25" s="102">
        <f>(B25+C25)/2</f>
        <v>85</v>
      </c>
      <c r="E25" s="100">
        <f>RANK(D25,$D$25:$D$26)</f>
        <v>2</v>
      </c>
    </row>
    <row r="26" spans="1:5" ht="16.5" thickBot="1">
      <c r="A26" s="70" t="s">
        <v>43</v>
      </c>
      <c r="B26" s="86">
        <v>90</v>
      </c>
      <c r="C26" s="99">
        <v>89</v>
      </c>
      <c r="D26" s="103">
        <f>(B26+C26)/2</f>
        <v>89.5</v>
      </c>
      <c r="E26" s="101">
        <f>RANK(D26,$D$25:$D$26)</f>
        <v>1</v>
      </c>
    </row>
    <row r="27" spans="1:5" ht="15.75" thickBot="1">
      <c r="A27" s="65" t="s">
        <v>33</v>
      </c>
      <c r="B27" s="132"/>
      <c r="C27" s="133"/>
      <c r="D27" s="133"/>
      <c r="E27" s="134"/>
    </row>
    <row r="28" spans="1:5" ht="15.75">
      <c r="A28" s="70" t="s">
        <v>66</v>
      </c>
      <c r="B28" s="94">
        <v>94</v>
      </c>
      <c r="C28" s="98">
        <v>93</v>
      </c>
      <c r="D28" s="102">
        <f>(B28+C28)/2</f>
        <v>93.5</v>
      </c>
      <c r="E28" s="100">
        <f>RANK(D28,$D$28:$D$30)</f>
        <v>1</v>
      </c>
    </row>
    <row r="29" spans="1:5" ht="15.75">
      <c r="A29" s="70" t="s">
        <v>67</v>
      </c>
      <c r="B29" s="62">
        <v>91</v>
      </c>
      <c r="C29" s="107">
        <v>90</v>
      </c>
      <c r="D29" s="109">
        <f>(B29+C29)/2</f>
        <v>90.5</v>
      </c>
      <c r="E29" s="108">
        <f>RANK(D29,$D$28:$D$30)</f>
        <v>2</v>
      </c>
    </row>
    <row r="30" spans="1:5" ht="16.5" thickBot="1">
      <c r="A30" s="110" t="s">
        <v>63</v>
      </c>
      <c r="B30" s="86">
        <v>90</v>
      </c>
      <c r="C30" s="99">
        <v>90</v>
      </c>
      <c r="D30" s="103">
        <f>(B30+C30)/2</f>
        <v>90</v>
      </c>
      <c r="E30" s="101">
        <f>RANK(D30,$D$28:$D$30)</f>
        <v>3</v>
      </c>
    </row>
  </sheetData>
  <sheetProtection sheet="1" objects="1" scenarios="1" selectLockedCells="1"/>
  <mergeCells count="9">
    <mergeCell ref="B24:E24"/>
    <mergeCell ref="B27:E27"/>
    <mergeCell ref="B3:E3"/>
    <mergeCell ref="A1:E1"/>
    <mergeCell ref="A15:E15"/>
    <mergeCell ref="B17:E17"/>
    <mergeCell ref="B6:E6"/>
    <mergeCell ref="B9:E9"/>
    <mergeCell ref="B20:E20"/>
  </mergeCells>
  <conditionalFormatting sqref="F17 F3 C5:D5 C7:D7 C21:D26 A24:D27 A17:B17 C4:E4 A8 A9:D12 A21:B27 A20 A3:B7">
    <cfRule type="cellIs" priority="9" dxfId="0" operator="equal" stopIfTrue="1">
      <formula>0</formula>
    </cfRule>
  </conditionalFormatting>
  <conditionalFormatting sqref="B28:D30">
    <cfRule type="cellIs" priority="4" dxfId="0" operator="equal" stopIfTrue="1">
      <formula>0</formula>
    </cfRule>
  </conditionalFormatting>
  <conditionalFormatting sqref="A28:A30">
    <cfRule type="cellIs" priority="5" dxfId="0" operator="equal" stopIfTrue="1">
      <formula>0</formula>
    </cfRule>
  </conditionalFormatting>
  <conditionalFormatting sqref="B8:D8">
    <cfRule type="cellIs" priority="3" dxfId="0" operator="equal" stopIfTrue="1">
      <formula>0</formula>
    </cfRule>
  </conditionalFormatting>
  <conditionalFormatting sqref="C18:E18 C19:D19 A18:B19">
    <cfRule type="cellIs" priority="2" dxfId="0" operator="equal" stopIfTrue="1">
      <formula>0</formula>
    </cfRule>
  </conditionalFormatting>
  <conditionalFormatting sqref="B20:D20">
    <cfRule type="cellIs" priority="1" dxfId="0" operator="equal" stopIfTrue="1">
      <formula>0</formula>
    </cfRule>
  </conditionalFormatting>
  <printOptions horizontalCentered="1"/>
  <pageMargins left="0.5" right="0.5" top="1.5" bottom="0.5" header="0.25" footer="0.5"/>
  <pageSetup horizontalDpi="600" verticalDpi="600" orientation="portrait" r:id="rId1"/>
  <headerFooter alignWithMargins="0">
    <oddHeader>&amp;C&amp;"Arial,Bold"&amp;18Odessa Marching Invitational&amp;22&amp;U
&amp;"Arial,Italic"&amp;16&amp;UIndoor Percussion  and Color Guard&amp;" Auxiliary&amp;,Italic"&amp;22&amp;U
&amp;" Auxiliary&amp;,Bold"&amp;12&amp;UOctober 26,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7" sqref="B27"/>
    </sheetView>
  </sheetViews>
  <sheetFormatPr defaultColWidth="4.7109375" defaultRowHeight="12.75"/>
  <cols>
    <col min="1" max="1" width="26.7109375" style="1" bestFit="1" customWidth="1"/>
    <col min="2" max="3" width="5.28125" style="1" customWidth="1"/>
    <col min="4" max="4" width="6.7109375" style="1" customWidth="1"/>
    <col min="5" max="6" width="5.28125" style="1" customWidth="1"/>
    <col min="7" max="8" width="6.7109375" style="1" customWidth="1"/>
    <col min="9" max="10" width="5.28125" style="1" customWidth="1"/>
    <col min="11" max="11" width="6.7109375" style="1" customWidth="1"/>
    <col min="12" max="13" width="5.28125" style="1" customWidth="1"/>
    <col min="14" max="15" width="6.7109375" style="1" customWidth="1"/>
    <col min="16" max="17" width="5.28125" style="1" customWidth="1"/>
    <col min="18" max="18" width="6.7109375" style="1" customWidth="1"/>
    <col min="19" max="20" width="5.28125" style="1" customWidth="1"/>
    <col min="21" max="22" width="6.7109375" style="1" customWidth="1"/>
    <col min="23" max="24" width="5.28125" style="1" customWidth="1"/>
    <col min="25" max="25" width="6.7109375" style="1" customWidth="1"/>
    <col min="26" max="27" width="5.28125" style="1" customWidth="1"/>
    <col min="28" max="30" width="6.7109375" style="1" customWidth="1"/>
    <col min="31" max="31" width="4.7109375" style="1" customWidth="1"/>
    <col min="32" max="32" width="6.7109375" style="113" customWidth="1"/>
    <col min="33" max="33" width="4.140625" style="1" bestFit="1" customWidth="1"/>
    <col min="34" max="34" width="5.00390625" style="1" bestFit="1" customWidth="1"/>
    <col min="35" max="35" width="6.00390625" style="1" bestFit="1" customWidth="1"/>
    <col min="36" max="36" width="3.28125" style="1" bestFit="1" customWidth="1"/>
    <col min="37" max="37" width="6.00390625" style="1" customWidth="1"/>
    <col min="38" max="38" width="5.28125" style="1" bestFit="1" customWidth="1"/>
    <col min="39" max="39" width="3.140625" style="1" bestFit="1" customWidth="1"/>
    <col min="40" max="40" width="4.8515625" style="1" bestFit="1" customWidth="1"/>
    <col min="41" max="41" width="1.8515625" style="1" bestFit="1" customWidth="1"/>
    <col min="42" max="42" width="4.00390625" style="1" bestFit="1" customWidth="1"/>
    <col min="43" max="43" width="1.8515625" style="1" bestFit="1" customWidth="1"/>
    <col min="44" max="45" width="4.7109375" style="1" customWidth="1"/>
    <col min="46" max="46" width="6.8515625" style="1" bestFit="1" customWidth="1"/>
    <col min="47" max="16384" width="4.7109375" style="1" customWidth="1"/>
  </cols>
  <sheetData>
    <row r="1" spans="1:48" ht="12.75" customHeight="1" thickBot="1">
      <c r="A1" s="3"/>
      <c r="B1" s="142" t="s">
        <v>0</v>
      </c>
      <c r="C1" s="143"/>
      <c r="D1" s="144"/>
      <c r="E1" s="151" t="s">
        <v>2</v>
      </c>
      <c r="F1" s="143"/>
      <c r="G1" s="152"/>
      <c r="H1" s="38"/>
      <c r="I1" s="142" t="s">
        <v>3</v>
      </c>
      <c r="J1" s="143"/>
      <c r="K1" s="144"/>
      <c r="L1" s="151" t="s">
        <v>13</v>
      </c>
      <c r="M1" s="143"/>
      <c r="N1" s="152"/>
      <c r="O1" s="38"/>
      <c r="P1" s="142" t="s">
        <v>6</v>
      </c>
      <c r="Q1" s="143"/>
      <c r="R1" s="144"/>
      <c r="S1" s="143" t="s">
        <v>14</v>
      </c>
      <c r="T1" s="143"/>
      <c r="U1" s="152"/>
      <c r="V1" s="38"/>
      <c r="W1" s="142" t="s">
        <v>7</v>
      </c>
      <c r="X1" s="143"/>
      <c r="Y1" s="144"/>
      <c r="Z1" s="140" t="s">
        <v>9</v>
      </c>
      <c r="AA1" s="140"/>
      <c r="AB1" s="141"/>
      <c r="AC1" s="4"/>
      <c r="AS1" s="1" t="s">
        <v>17</v>
      </c>
      <c r="AT1" s="1" t="s">
        <v>18</v>
      </c>
      <c r="AU1" s="1" t="s">
        <v>77</v>
      </c>
      <c r="AV1" s="1" t="s">
        <v>75</v>
      </c>
    </row>
    <row r="2" spans="1:48" ht="13.5" thickBot="1">
      <c r="A2" s="3"/>
      <c r="B2" s="145" t="s">
        <v>68</v>
      </c>
      <c r="C2" s="146"/>
      <c r="D2" s="147"/>
      <c r="E2" s="148" t="s">
        <v>56</v>
      </c>
      <c r="F2" s="146"/>
      <c r="G2" s="147"/>
      <c r="H2" s="4" t="s">
        <v>11</v>
      </c>
      <c r="I2" s="148" t="s">
        <v>57</v>
      </c>
      <c r="J2" s="146"/>
      <c r="K2" s="147"/>
      <c r="L2" s="148" t="s">
        <v>58</v>
      </c>
      <c r="M2" s="146"/>
      <c r="N2" s="147"/>
      <c r="O2" s="2" t="s">
        <v>17</v>
      </c>
      <c r="P2" s="148" t="s">
        <v>69</v>
      </c>
      <c r="Q2" s="146"/>
      <c r="R2" s="147"/>
      <c r="S2" s="148" t="s">
        <v>51</v>
      </c>
      <c r="T2" s="146"/>
      <c r="U2" s="147"/>
      <c r="V2" s="4" t="s">
        <v>18</v>
      </c>
      <c r="W2" s="148" t="s">
        <v>70</v>
      </c>
      <c r="X2" s="146"/>
      <c r="Y2" s="147"/>
      <c r="Z2" s="149" t="s">
        <v>62</v>
      </c>
      <c r="AA2" s="149"/>
      <c r="AB2" s="150"/>
      <c r="AC2" s="35"/>
      <c r="AR2" s="1" t="s">
        <v>78</v>
      </c>
      <c r="AS2" s="1" t="str">
        <f>INDEX($A$5:$A$9,MATCH(1,AI5:AI9,0))&amp;IF(COUNTIF(AI5:AI9,1)&gt;1," -TIE","")</f>
        <v>Seymour</v>
      </c>
      <c r="AT2" s="1" t="str">
        <f>INDEX($A$5:$A$9,MATCH(1,AK5:AK9,0))&amp;IF(COUNTIF(AK5:AK9,1)&gt;1," -TIE","")</f>
        <v>Seymour</v>
      </c>
      <c r="AU2" s="1" t="str">
        <f>INDEX($A$5:$A$9,MATCH(1,AL5:AL9,0))&amp;IF(COUNTIF(AL5:AL9,1)&gt;1," -TIE","")</f>
        <v>Concordia</v>
      </c>
      <c r="AV2" s="1" t="str">
        <f>INDEX($A$5:$A$9,MATCH(1,AG5:AG9,0))&amp;IF(COUNTIF(AG5:AG9,1)&gt;1," -TIE","")</f>
        <v>Brookfield</v>
      </c>
    </row>
    <row r="3" spans="1:48" ht="13.5" thickBot="1">
      <c r="A3" s="8"/>
      <c r="B3" s="10" t="s">
        <v>8</v>
      </c>
      <c r="C3" s="11" t="s">
        <v>10</v>
      </c>
      <c r="D3" s="11" t="s">
        <v>1</v>
      </c>
      <c r="E3" s="10" t="s">
        <v>8</v>
      </c>
      <c r="F3" s="11" t="s">
        <v>10</v>
      </c>
      <c r="G3" s="11" t="s">
        <v>1</v>
      </c>
      <c r="H3" s="11" t="s">
        <v>1</v>
      </c>
      <c r="I3" s="10" t="s">
        <v>15</v>
      </c>
      <c r="J3" s="11" t="s">
        <v>16</v>
      </c>
      <c r="K3" s="11" t="s">
        <v>1</v>
      </c>
      <c r="L3" s="10" t="s">
        <v>15</v>
      </c>
      <c r="M3" s="12" t="s">
        <v>16</v>
      </c>
      <c r="N3" s="11" t="s">
        <v>1</v>
      </c>
      <c r="O3" s="10" t="s">
        <v>1</v>
      </c>
      <c r="P3" s="10" t="s">
        <v>4</v>
      </c>
      <c r="Q3" s="13" t="s">
        <v>5</v>
      </c>
      <c r="R3" s="11" t="s">
        <v>1</v>
      </c>
      <c r="S3" s="10" t="s">
        <v>15</v>
      </c>
      <c r="T3" s="12" t="s">
        <v>5</v>
      </c>
      <c r="U3" s="11" t="s">
        <v>1</v>
      </c>
      <c r="V3" s="10" t="s">
        <v>1</v>
      </c>
      <c r="W3" s="10" t="s">
        <v>15</v>
      </c>
      <c r="X3" s="11" t="s">
        <v>16</v>
      </c>
      <c r="Y3" s="11" t="s">
        <v>1</v>
      </c>
      <c r="Z3" s="10" t="s">
        <v>20</v>
      </c>
      <c r="AA3" s="11" t="s">
        <v>5</v>
      </c>
      <c r="AB3" s="13" t="s">
        <v>1</v>
      </c>
      <c r="AC3" s="14" t="s">
        <v>12</v>
      </c>
      <c r="AD3" s="9" t="s">
        <v>19</v>
      </c>
      <c r="AF3" s="113" t="s">
        <v>54</v>
      </c>
      <c r="AR3" s="1" t="s">
        <v>79</v>
      </c>
      <c r="AS3" s="1" t="str">
        <f>INDEX($A$11:$A$15,MATCH(1,AI11:AI15,0))&amp;IF(COUNTIF(AI11:AI15,1)&gt;1," -TIE","")</f>
        <v>Cassville</v>
      </c>
      <c r="AT3" s="1" t="str">
        <f>INDEX($A$11:$A$15,MATCH(1,AK11:AK15,0))&amp;IF(COUNTIF(AK11:AK15,1)&gt;1," -TIE","")</f>
        <v>Cassville</v>
      </c>
      <c r="AU3" s="1" t="str">
        <f>INDEX($A$11:$A$15,MATCH(1,AL11:AL15,0))&amp;IF(COUNTIF(AL11:AL15,1)&gt;1," -TIE","")</f>
        <v>Clark County</v>
      </c>
      <c r="AV3" s="1" t="str">
        <f>INDEX($A$11:$A$15,MATCH(1,AG11:AG15,0))&amp;IF(COUNTIF(AG11:AG15,1)&gt;1," -TIE","")</f>
        <v>Cassville</v>
      </c>
    </row>
    <row r="4" spans="1:48" ht="18" thickBot="1">
      <c r="A4" s="63" t="s">
        <v>46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2"/>
      <c r="AG4" s="58" t="s">
        <v>75</v>
      </c>
      <c r="AH4" s="59" t="s">
        <v>17</v>
      </c>
      <c r="AI4" s="58" t="s">
        <v>76</v>
      </c>
      <c r="AJ4" s="58" t="s">
        <v>82</v>
      </c>
      <c r="AK4" s="58" t="s">
        <v>83</v>
      </c>
      <c r="AL4" s="58" t="s">
        <v>77</v>
      </c>
      <c r="AM4" s="1" t="s">
        <v>54</v>
      </c>
      <c r="AN4" s="1" t="s">
        <v>84</v>
      </c>
      <c r="AP4" s="1" t="s">
        <v>85</v>
      </c>
      <c r="AR4" s="1" t="s">
        <v>80</v>
      </c>
      <c r="AS4" s="1" t="str">
        <f>INDEX($A$17:$A$21,MATCH(1,AI17:AI21,0))&amp;IF(COUNTIF(AI17:AI21,1)&gt;1," -TIE","")</f>
        <v>Aurora</v>
      </c>
      <c r="AT4" s="1" t="str">
        <f>INDEX($A$17:$A$21,MATCH(1,AK17:AK21,0))&amp;IF(COUNTIF(AK17:AK21,1)&gt;1," -TIE","")</f>
        <v>Aurora</v>
      </c>
      <c r="AU4" s="1" t="str">
        <f>INDEX($A$17:$A$21,MATCH(1,AL17:AL21,0))&amp;IF(COUNTIF(AL17:AL21,1)&gt;1," -TIE","")</f>
        <v>Aurora</v>
      </c>
      <c r="AV4" s="1" t="str">
        <f>INDEX($A$17:$A$21,MATCH(1,AG17:AG21,0))&amp;IF(COUNTIF(AG17:AG21,1)&gt;1," -TIE","")</f>
        <v>Aurora</v>
      </c>
    </row>
    <row r="5" spans="1:48" ht="17.25">
      <c r="A5" s="36" t="s">
        <v>71</v>
      </c>
      <c r="B5" s="16">
        <v>50</v>
      </c>
      <c r="C5" s="17">
        <v>50</v>
      </c>
      <c r="D5" s="18">
        <f>B5+C5</f>
        <v>100</v>
      </c>
      <c r="E5" s="17">
        <v>50</v>
      </c>
      <c r="F5" s="17">
        <v>50</v>
      </c>
      <c r="G5" s="18">
        <f>E5+F5</f>
        <v>100</v>
      </c>
      <c r="H5" s="18">
        <f>D5+G5</f>
        <v>200</v>
      </c>
      <c r="I5" s="17">
        <v>60</v>
      </c>
      <c r="J5" s="17">
        <v>60</v>
      </c>
      <c r="K5" s="18">
        <f>I5+J5</f>
        <v>120</v>
      </c>
      <c r="L5" s="17">
        <v>50</v>
      </c>
      <c r="M5" s="17">
        <v>50</v>
      </c>
      <c r="N5" s="18">
        <f>L5+M5</f>
        <v>100</v>
      </c>
      <c r="O5" s="15">
        <f>K5+N5</f>
        <v>220</v>
      </c>
      <c r="P5" s="17">
        <v>55</v>
      </c>
      <c r="Q5" s="17">
        <v>52</v>
      </c>
      <c r="R5" s="18">
        <f>P5+Q5</f>
        <v>107</v>
      </c>
      <c r="S5" s="17">
        <v>48</v>
      </c>
      <c r="T5" s="17">
        <v>44</v>
      </c>
      <c r="U5" s="18">
        <f>S5+T5</f>
        <v>92</v>
      </c>
      <c r="V5" s="15">
        <f>R5+U5</f>
        <v>199</v>
      </c>
      <c r="W5" s="17">
        <v>49</v>
      </c>
      <c r="X5" s="17">
        <v>47</v>
      </c>
      <c r="Y5" s="18">
        <f>W5+X5</f>
        <v>96</v>
      </c>
      <c r="Z5" s="17">
        <v>67</v>
      </c>
      <c r="AA5" s="17">
        <v>62</v>
      </c>
      <c r="AB5" s="18">
        <f>Z5+AA5</f>
        <v>129</v>
      </c>
      <c r="AC5" s="34">
        <f>(H5+K5+(N5+Y5)/2+(V5+AB5)/3)/10</f>
        <v>52.733333333333334</v>
      </c>
      <c r="AD5" s="20">
        <f>RANK(AC5,$AC$5:$AC$9)</f>
        <v>4</v>
      </c>
      <c r="AF5" s="31">
        <v>45</v>
      </c>
      <c r="AG5" s="58">
        <f>RANK(Y5,Y$5:Y$9)</f>
        <v>5</v>
      </c>
      <c r="AH5" s="59">
        <f>D5+O5/2</f>
        <v>210</v>
      </c>
      <c r="AI5" s="58">
        <f>RANK(AH5,AH$5:AH$9)</f>
        <v>5</v>
      </c>
      <c r="AJ5" s="59">
        <f>V5*0.33333333333333+G5</f>
        <v>166.33333333333266</v>
      </c>
      <c r="AK5" s="58">
        <f>RANK(AJ5,AJ$5:AJ$9)</f>
        <v>5</v>
      </c>
      <c r="AL5" s="58">
        <f>RANK(AB5,AB$5:AB$9)</f>
        <v>3</v>
      </c>
      <c r="AM5" s="1">
        <f aca="true" t="shared" si="0" ref="AM5:AM26">RANK(AF5,$AF$5:$AF$26)</f>
        <v>18</v>
      </c>
      <c r="AO5" s="1" t="e">
        <f>RANK(AN5,$AN$5:$AN$26)</f>
        <v>#N/A</v>
      </c>
      <c r="AQ5" s="1" t="e">
        <f>RANK(AP5,$AP$5:$AP$26)</f>
        <v>#N/A</v>
      </c>
      <c r="AR5" s="1" t="s">
        <v>81</v>
      </c>
      <c r="AS5" s="1" t="str">
        <f>INDEX($A$23:$A$26,MATCH(1,AI23:AI26,0))&amp;IF(COUNTIF(AI23:AI26,1)&gt;1," -TIE","")</f>
        <v>Olathe North</v>
      </c>
      <c r="AT5" s="1" t="str">
        <f>INDEX($A$23:$A$26,MATCH(1,AK23:AK26,0))&amp;IF(COUNTIF(AK23:AK26,1)&gt;1," -TIE","")</f>
        <v>Olathe North</v>
      </c>
      <c r="AU5" s="1" t="str">
        <f>INDEX($A$23:$A$26,MATCH(1,AL23:AL26,0))&amp;IF(COUNTIF(AL23:AL26,1)&gt;1," -TIE","")</f>
        <v>Harrisonville</v>
      </c>
      <c r="AV5" s="1" t="str">
        <f>INDEX($A$23:$A$26,MATCH(1,AG23:AG26,0))&amp;IF(COUNTIF(AG23:AG26,1)&gt;1," -TIE","")</f>
        <v>Olathe North</v>
      </c>
    </row>
    <row r="6" spans="1:43" ht="17.25">
      <c r="A6" s="36" t="s">
        <v>59</v>
      </c>
      <c r="B6" s="16">
        <v>60</v>
      </c>
      <c r="C6" s="17">
        <v>60</v>
      </c>
      <c r="D6" s="18">
        <f>B6+C6</f>
        <v>120</v>
      </c>
      <c r="E6" s="17">
        <v>52</v>
      </c>
      <c r="F6" s="17">
        <v>51</v>
      </c>
      <c r="G6" s="18">
        <f>E6+F6</f>
        <v>103</v>
      </c>
      <c r="H6" s="18">
        <f>D6+G6</f>
        <v>223</v>
      </c>
      <c r="I6" s="17">
        <v>63</v>
      </c>
      <c r="J6" s="17">
        <v>62</v>
      </c>
      <c r="K6" s="18">
        <f>I6+J6</f>
        <v>125</v>
      </c>
      <c r="L6" s="17">
        <v>55</v>
      </c>
      <c r="M6" s="17">
        <v>54</v>
      </c>
      <c r="N6" s="18">
        <f>L6+M6</f>
        <v>109</v>
      </c>
      <c r="O6" s="15">
        <f>K6+N6</f>
        <v>234</v>
      </c>
      <c r="P6" s="17">
        <v>61</v>
      </c>
      <c r="Q6" s="17">
        <v>50</v>
      </c>
      <c r="R6" s="18">
        <f>P6+Q6</f>
        <v>111</v>
      </c>
      <c r="S6" s="17">
        <v>54</v>
      </c>
      <c r="T6" s="17">
        <v>51</v>
      </c>
      <c r="U6" s="18">
        <f>S6+T6</f>
        <v>105</v>
      </c>
      <c r="V6" s="15">
        <f>R6+U6</f>
        <v>216</v>
      </c>
      <c r="W6" s="17">
        <v>49</v>
      </c>
      <c r="X6" s="17">
        <v>48</v>
      </c>
      <c r="Y6" s="18">
        <f>W6+X6</f>
        <v>97</v>
      </c>
      <c r="Z6" s="17">
        <v>0</v>
      </c>
      <c r="AA6" s="17">
        <v>0</v>
      </c>
      <c r="AB6" s="18">
        <f>Z6+AA6</f>
        <v>0</v>
      </c>
      <c r="AC6" s="34">
        <f>(H6+K6+(N6+Y6)/2+(V6+AB6)/3)/10</f>
        <v>52.3</v>
      </c>
      <c r="AD6" s="20">
        <f>RANK(AC6,$AC$5:$AC$9)</f>
        <v>5</v>
      </c>
      <c r="AF6" s="31">
        <v>47</v>
      </c>
      <c r="AG6" s="58">
        <f>RANK(Y6,Y$5:Y$9)</f>
        <v>4</v>
      </c>
      <c r="AH6" s="59">
        <f>D6+O6</f>
        <v>354</v>
      </c>
      <c r="AI6" s="58">
        <f aca="true" t="shared" si="1" ref="AI6:AK9">RANK(AH6,AH$5:AH$9)</f>
        <v>4</v>
      </c>
      <c r="AJ6" s="59">
        <f>V6*0.33333333333333+G6</f>
        <v>174.99999999999926</v>
      </c>
      <c r="AK6" s="58">
        <f t="shared" si="1"/>
        <v>4</v>
      </c>
      <c r="AL6" s="58">
        <f>RANK(AB6,AB$5:AB$9)</f>
        <v>5</v>
      </c>
      <c r="AM6" s="1">
        <f>RANK(AF6,$AF$5:$AF$26)</f>
        <v>17</v>
      </c>
      <c r="AO6" s="1" t="e">
        <f>RANK(AN6,$AN$5:$AN$26)</f>
        <v>#N/A</v>
      </c>
      <c r="AQ6" s="1" t="e">
        <f aca="true" t="shared" si="2" ref="AQ6:AQ26">RANK(AP6,$AP$5:$AP$26)</f>
        <v>#N/A</v>
      </c>
    </row>
    <row r="7" spans="1:43" ht="17.25">
      <c r="A7" s="36" t="s">
        <v>44</v>
      </c>
      <c r="B7" s="16">
        <v>70</v>
      </c>
      <c r="C7" s="17">
        <v>70</v>
      </c>
      <c r="D7" s="18">
        <f>B7+C7</f>
        <v>140</v>
      </c>
      <c r="E7" s="17">
        <v>68</v>
      </c>
      <c r="F7" s="17">
        <v>67</v>
      </c>
      <c r="G7" s="18">
        <f>E7+F7</f>
        <v>135</v>
      </c>
      <c r="H7" s="18">
        <f>D7+G7</f>
        <v>275</v>
      </c>
      <c r="I7" s="17">
        <v>65</v>
      </c>
      <c r="J7" s="17">
        <v>65</v>
      </c>
      <c r="K7" s="18">
        <f>I7+J7</f>
        <v>130</v>
      </c>
      <c r="L7" s="17">
        <v>64</v>
      </c>
      <c r="M7" s="17">
        <v>63</v>
      </c>
      <c r="N7" s="18">
        <f>L7+M7</f>
        <v>127</v>
      </c>
      <c r="O7" s="15">
        <f>K7+N7</f>
        <v>257</v>
      </c>
      <c r="P7" s="17">
        <v>66</v>
      </c>
      <c r="Q7" s="17">
        <v>54</v>
      </c>
      <c r="R7" s="18">
        <f>P7+Q7</f>
        <v>120</v>
      </c>
      <c r="S7" s="17">
        <v>72</v>
      </c>
      <c r="T7" s="17">
        <v>70</v>
      </c>
      <c r="U7" s="18">
        <f>S7+T7</f>
        <v>142</v>
      </c>
      <c r="V7" s="15">
        <f>R7+U7</f>
        <v>262</v>
      </c>
      <c r="W7" s="17">
        <v>50</v>
      </c>
      <c r="X7" s="17">
        <v>51</v>
      </c>
      <c r="Y7" s="18">
        <f>W7+X7</f>
        <v>101</v>
      </c>
      <c r="Z7" s="17">
        <v>59</v>
      </c>
      <c r="AA7" s="17">
        <v>58</v>
      </c>
      <c r="AB7" s="18">
        <f>Z7+AA7</f>
        <v>117</v>
      </c>
      <c r="AC7" s="34">
        <f>(H7+K7+(N7+Y7)/2+(V7+AB7)/3)/10</f>
        <v>64.53333333333333</v>
      </c>
      <c r="AD7" s="20">
        <f>RANK(AC7,$AC$5:$AC$9)</f>
        <v>1</v>
      </c>
      <c r="AF7" s="31">
        <v>68</v>
      </c>
      <c r="AG7" s="58">
        <f>RANK(Y7,Y$5:Y$9)</f>
        <v>2</v>
      </c>
      <c r="AH7" s="59">
        <f>D7+O7</f>
        <v>397</v>
      </c>
      <c r="AI7" s="58">
        <f t="shared" si="1"/>
        <v>1</v>
      </c>
      <c r="AJ7" s="59">
        <f>V7*0.33333333333333+G7</f>
        <v>222.33333333333246</v>
      </c>
      <c r="AK7" s="58">
        <f t="shared" si="1"/>
        <v>1</v>
      </c>
      <c r="AL7" s="58">
        <f>RANK(AB7,AB$5:AB$9)</f>
        <v>4</v>
      </c>
      <c r="AM7" s="1">
        <f>RANK(AF7,$AF$5:$AF$26)</f>
        <v>9</v>
      </c>
      <c r="AO7" s="1" t="e">
        <f>RANK(AN7,$AN$5:$AN$26)</f>
        <v>#N/A</v>
      </c>
      <c r="AQ7" s="1" t="e">
        <f t="shared" si="2"/>
        <v>#N/A</v>
      </c>
    </row>
    <row r="8" spans="1:43" ht="17.25">
      <c r="A8" s="36" t="s">
        <v>50</v>
      </c>
      <c r="B8" s="16">
        <v>65</v>
      </c>
      <c r="C8" s="17">
        <v>65</v>
      </c>
      <c r="D8" s="18">
        <f>B8+C8</f>
        <v>130</v>
      </c>
      <c r="E8" s="17">
        <v>65</v>
      </c>
      <c r="F8" s="17">
        <v>72</v>
      </c>
      <c r="G8" s="18">
        <f>E8+F8</f>
        <v>137</v>
      </c>
      <c r="H8" s="18">
        <f>D8+G8</f>
        <v>267</v>
      </c>
      <c r="I8" s="17">
        <v>68</v>
      </c>
      <c r="J8" s="17">
        <v>67</v>
      </c>
      <c r="K8" s="18">
        <f>I8+J8</f>
        <v>135</v>
      </c>
      <c r="L8" s="17">
        <v>62</v>
      </c>
      <c r="M8" s="17">
        <v>60</v>
      </c>
      <c r="N8" s="18">
        <f>L8+M8</f>
        <v>122</v>
      </c>
      <c r="O8" s="15">
        <f>K8+N8</f>
        <v>257</v>
      </c>
      <c r="P8" s="17">
        <v>63</v>
      </c>
      <c r="Q8" s="17">
        <v>52</v>
      </c>
      <c r="R8" s="18">
        <f>P8+Q8</f>
        <v>115</v>
      </c>
      <c r="S8" s="17">
        <v>62</v>
      </c>
      <c r="T8" s="17">
        <v>59</v>
      </c>
      <c r="U8" s="18">
        <f>S8+T8</f>
        <v>121</v>
      </c>
      <c r="V8" s="15">
        <f>R8+U8</f>
        <v>236</v>
      </c>
      <c r="W8" s="17">
        <v>53</v>
      </c>
      <c r="X8" s="17">
        <v>51</v>
      </c>
      <c r="Y8" s="18">
        <f>W8+X8</f>
        <v>104</v>
      </c>
      <c r="Z8" s="17">
        <v>69</v>
      </c>
      <c r="AA8" s="17">
        <v>72</v>
      </c>
      <c r="AB8" s="18">
        <f>Z8+AA8</f>
        <v>141</v>
      </c>
      <c r="AC8" s="34">
        <f>(H8+K8+(N8+Y8)/2+(V8+AB8)/3)/10</f>
        <v>64.06666666666666</v>
      </c>
      <c r="AD8" s="20">
        <f>RANK(AC8,$AC$5:$AC$9)</f>
        <v>2</v>
      </c>
      <c r="AF8" s="31">
        <v>60</v>
      </c>
      <c r="AG8" s="58">
        <f>RANK(Y8,Y$5:Y$9)</f>
        <v>1</v>
      </c>
      <c r="AH8" s="59">
        <f aca="true" t="shared" si="3" ref="AH8:AH26">D8+O8</f>
        <v>387</v>
      </c>
      <c r="AI8" s="58">
        <f t="shared" si="1"/>
        <v>2</v>
      </c>
      <c r="AJ8" s="59">
        <f>V8*0.33333333333333+G8</f>
        <v>215.6666666666659</v>
      </c>
      <c r="AK8" s="58">
        <f t="shared" si="1"/>
        <v>2</v>
      </c>
      <c r="AL8" s="58">
        <f>RANK(AB8,AB$5:AB$9)</f>
        <v>2</v>
      </c>
      <c r="AM8" s="1">
        <f t="shared" si="0"/>
        <v>15</v>
      </c>
      <c r="AO8" s="1" t="e">
        <f>RANK(AN8,$AN$5:$AN$26)</f>
        <v>#N/A</v>
      </c>
      <c r="AQ8" s="1" t="e">
        <f t="shared" si="2"/>
        <v>#N/A</v>
      </c>
    </row>
    <row r="9" spans="1:43" ht="18" thickBot="1">
      <c r="A9" s="36" t="s">
        <v>49</v>
      </c>
      <c r="B9" s="16">
        <v>62</v>
      </c>
      <c r="C9" s="17">
        <v>62</v>
      </c>
      <c r="D9" s="18">
        <f>B9+C9</f>
        <v>124</v>
      </c>
      <c r="E9" s="17">
        <v>59</v>
      </c>
      <c r="F9" s="17">
        <v>72</v>
      </c>
      <c r="G9" s="18">
        <f>E9+F9</f>
        <v>131</v>
      </c>
      <c r="H9" s="18">
        <f>D9+G9</f>
        <v>255</v>
      </c>
      <c r="I9" s="17">
        <v>66</v>
      </c>
      <c r="J9" s="17">
        <v>67</v>
      </c>
      <c r="K9" s="18">
        <f>I9+J9</f>
        <v>133</v>
      </c>
      <c r="L9" s="17">
        <v>59</v>
      </c>
      <c r="M9" s="17">
        <v>59</v>
      </c>
      <c r="N9" s="18">
        <f>L9+M9</f>
        <v>118</v>
      </c>
      <c r="O9" s="15">
        <f>K9+N9</f>
        <v>251</v>
      </c>
      <c r="P9" s="17">
        <v>60</v>
      </c>
      <c r="Q9" s="17">
        <v>52</v>
      </c>
      <c r="R9" s="18">
        <f>P9+Q9</f>
        <v>112</v>
      </c>
      <c r="S9" s="17">
        <v>65</v>
      </c>
      <c r="T9" s="17">
        <v>62</v>
      </c>
      <c r="U9" s="18">
        <f>S9+T9</f>
        <v>127</v>
      </c>
      <c r="V9" s="15">
        <f>R9+U9</f>
        <v>239</v>
      </c>
      <c r="W9" s="17">
        <v>50</v>
      </c>
      <c r="X9" s="17">
        <v>50</v>
      </c>
      <c r="Y9" s="18">
        <f>W9+X9</f>
        <v>100</v>
      </c>
      <c r="Z9" s="17">
        <v>74</v>
      </c>
      <c r="AA9" s="17">
        <v>71</v>
      </c>
      <c r="AB9" s="18">
        <f>Z9+AA9</f>
        <v>145</v>
      </c>
      <c r="AC9" s="34">
        <f>(H9+K9+(N9+Y9)/2+(V9+AB9)/3)/10</f>
        <v>62.5</v>
      </c>
      <c r="AD9" s="20">
        <f>RANK(AC9,$AC$5:$AC$9)</f>
        <v>3</v>
      </c>
      <c r="AF9" s="31">
        <v>61</v>
      </c>
      <c r="AG9" s="58">
        <f>RANK(Y9,Y$5:Y$9)</f>
        <v>3</v>
      </c>
      <c r="AH9" s="59">
        <f t="shared" si="3"/>
        <v>375</v>
      </c>
      <c r="AI9" s="58">
        <f t="shared" si="1"/>
        <v>3</v>
      </c>
      <c r="AJ9" s="59">
        <f>V9*0.33333333333333+G9</f>
        <v>210.66666666666586</v>
      </c>
      <c r="AK9" s="58">
        <f t="shared" si="1"/>
        <v>3</v>
      </c>
      <c r="AL9" s="58">
        <f>RANK(AB9,AB$5:AB$9)</f>
        <v>1</v>
      </c>
      <c r="AM9" s="1">
        <f t="shared" si="0"/>
        <v>13</v>
      </c>
      <c r="AN9" s="118">
        <f>Indoor!D5+AB9/2</f>
        <v>146</v>
      </c>
      <c r="AO9" s="1">
        <f>RANK(AN9,$AN$5:$AN$26)</f>
        <v>4</v>
      </c>
      <c r="AP9" s="118">
        <f>Indoor!D19+Y9/2</f>
        <v>127.5</v>
      </c>
      <c r="AQ9" s="1">
        <f t="shared" si="2"/>
        <v>8</v>
      </c>
    </row>
    <row r="10" spans="1:38" ht="18" thickBot="1">
      <c r="A10" s="63" t="s">
        <v>32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2"/>
      <c r="AF10" s="31"/>
      <c r="AG10" s="58"/>
      <c r="AH10" s="59"/>
      <c r="AI10" s="58"/>
      <c r="AJ10" s="58"/>
      <c r="AK10" s="58"/>
      <c r="AL10" s="58"/>
    </row>
    <row r="11" spans="1:43" ht="17.25">
      <c r="A11" s="36" t="s">
        <v>60</v>
      </c>
      <c r="B11" s="16">
        <v>67</v>
      </c>
      <c r="C11" s="17">
        <v>67</v>
      </c>
      <c r="D11" s="18">
        <f>B11+C11</f>
        <v>134</v>
      </c>
      <c r="E11" s="17">
        <v>85</v>
      </c>
      <c r="F11" s="17">
        <v>79</v>
      </c>
      <c r="G11" s="18">
        <f>E11+F11</f>
        <v>164</v>
      </c>
      <c r="H11" s="18">
        <f>D11+G11</f>
        <v>298</v>
      </c>
      <c r="I11" s="17">
        <v>85</v>
      </c>
      <c r="J11" s="17">
        <v>85</v>
      </c>
      <c r="K11" s="18">
        <f>I11+J11</f>
        <v>170</v>
      </c>
      <c r="L11" s="17">
        <v>63</v>
      </c>
      <c r="M11" s="17">
        <v>62</v>
      </c>
      <c r="N11" s="18">
        <f>L11+M11</f>
        <v>125</v>
      </c>
      <c r="O11" s="15">
        <f>K11+N11</f>
        <v>295</v>
      </c>
      <c r="P11" s="17">
        <v>65</v>
      </c>
      <c r="Q11" s="17">
        <v>53</v>
      </c>
      <c r="R11" s="18">
        <f>P11+Q11</f>
        <v>118</v>
      </c>
      <c r="S11" s="17">
        <v>71</v>
      </c>
      <c r="T11" s="17">
        <v>69</v>
      </c>
      <c r="U11" s="18">
        <f>S11+T11</f>
        <v>140</v>
      </c>
      <c r="V11" s="15">
        <f>R11+U11</f>
        <v>258</v>
      </c>
      <c r="W11" s="17">
        <v>53</v>
      </c>
      <c r="X11" s="17">
        <v>53</v>
      </c>
      <c r="Y11" s="18">
        <f>W11+X11</f>
        <v>106</v>
      </c>
      <c r="Z11" s="17">
        <v>77</v>
      </c>
      <c r="AA11" s="17">
        <v>74</v>
      </c>
      <c r="AB11" s="18">
        <f>Z11+AA11</f>
        <v>151</v>
      </c>
      <c r="AC11" s="34">
        <f>(H11+K11+(N11+Y11)/2+(V11+AB11)/3)/10</f>
        <v>71.98333333333333</v>
      </c>
      <c r="AD11" s="20">
        <f>RANK(AC11,$AC$11:$AC$15)</f>
        <v>2</v>
      </c>
      <c r="AF11" s="31">
        <v>61</v>
      </c>
      <c r="AG11" s="58">
        <f>RANK(Y11,Y$11:Y$15)</f>
        <v>3</v>
      </c>
      <c r="AH11" s="59">
        <f t="shared" si="3"/>
        <v>429</v>
      </c>
      <c r="AI11" s="58">
        <f>RANK(AH11,AH$11:AH$15)</f>
        <v>2</v>
      </c>
      <c r="AJ11" s="59">
        <f>V11*0.33333333333333+G11</f>
        <v>249.99999999999915</v>
      </c>
      <c r="AK11" s="58">
        <f>RANK(AJ11,AJ$11:AJ$15)</f>
        <v>2</v>
      </c>
      <c r="AL11" s="58">
        <f>RANK(AB11,AB$11:AB$15)</f>
        <v>1</v>
      </c>
      <c r="AM11" s="1">
        <f t="shared" si="0"/>
        <v>13</v>
      </c>
      <c r="AN11" s="118">
        <f>Indoor!D7+AB11/2</f>
        <v>140.5</v>
      </c>
      <c r="AO11" s="1">
        <f>RANK(AN11,$AN$5:$AN$26)</f>
        <v>5</v>
      </c>
      <c r="AP11" s="118">
        <f>Indoor!D21+Y11/2</f>
        <v>130</v>
      </c>
      <c r="AQ11" s="1">
        <f t="shared" si="2"/>
        <v>7</v>
      </c>
    </row>
    <row r="12" spans="1:43" ht="17.25">
      <c r="A12" s="36" t="s">
        <v>61</v>
      </c>
      <c r="B12" s="16">
        <v>52</v>
      </c>
      <c r="C12" s="17">
        <v>52</v>
      </c>
      <c r="D12" s="18">
        <f>B12+C12</f>
        <v>104</v>
      </c>
      <c r="E12" s="17">
        <v>53</v>
      </c>
      <c r="F12" s="17">
        <v>48</v>
      </c>
      <c r="G12" s="18">
        <f>E12+F12</f>
        <v>101</v>
      </c>
      <c r="H12" s="18">
        <f>D12+G12</f>
        <v>205</v>
      </c>
      <c r="I12" s="17">
        <v>60</v>
      </c>
      <c r="J12" s="17">
        <v>60</v>
      </c>
      <c r="K12" s="18">
        <f>I12+J12</f>
        <v>120</v>
      </c>
      <c r="L12" s="17">
        <v>51</v>
      </c>
      <c r="M12" s="17">
        <v>50</v>
      </c>
      <c r="N12" s="18">
        <f>L12+M12</f>
        <v>101</v>
      </c>
      <c r="O12" s="15">
        <f>K12+N12</f>
        <v>221</v>
      </c>
      <c r="P12" s="17">
        <v>62</v>
      </c>
      <c r="Q12" s="17">
        <v>51</v>
      </c>
      <c r="R12" s="18">
        <f>P12+Q12</f>
        <v>113</v>
      </c>
      <c r="S12" s="17">
        <v>54</v>
      </c>
      <c r="T12" s="17">
        <v>51</v>
      </c>
      <c r="U12" s="18">
        <f>S12+T12</f>
        <v>105</v>
      </c>
      <c r="V12" s="15">
        <f>R12+U12</f>
        <v>218</v>
      </c>
      <c r="W12" s="17">
        <v>40</v>
      </c>
      <c r="X12" s="17">
        <v>42</v>
      </c>
      <c r="Y12" s="18">
        <f>W12+X12</f>
        <v>82</v>
      </c>
      <c r="Z12" s="17">
        <v>64</v>
      </c>
      <c r="AA12" s="17">
        <v>63</v>
      </c>
      <c r="AB12" s="18">
        <f>Z12+AA12</f>
        <v>127</v>
      </c>
      <c r="AC12" s="34">
        <f>(H12+K12+(N12+Y12)/2+(V12+AB12)/3)/10</f>
        <v>53.15</v>
      </c>
      <c r="AD12" s="20">
        <f>RANK(AC12,$AC$11:$AC$15)</f>
        <v>5</v>
      </c>
      <c r="AF12" s="31">
        <v>40</v>
      </c>
      <c r="AG12" s="58">
        <f>RANK(Y12,Y$11:Y$15)</f>
        <v>5</v>
      </c>
      <c r="AH12" s="59">
        <f t="shared" si="3"/>
        <v>325</v>
      </c>
      <c r="AI12" s="58">
        <f aca="true" t="shared" si="4" ref="AI12:AK15">RANK(AH12,AH$11:AH$15)</f>
        <v>5</v>
      </c>
      <c r="AJ12" s="59">
        <f>V12*0.33333333333333+G12</f>
        <v>173.66666666666595</v>
      </c>
      <c r="AK12" s="58">
        <f t="shared" si="4"/>
        <v>5</v>
      </c>
      <c r="AL12" s="58">
        <f>RANK(AB12,AB$11:AB$15)</f>
        <v>4</v>
      </c>
      <c r="AM12" s="1">
        <f t="shared" si="0"/>
        <v>19</v>
      </c>
      <c r="AO12" s="1" t="e">
        <f>RANK(AN12,$AN$5:$AN$26)</f>
        <v>#N/A</v>
      </c>
      <c r="AP12" s="118"/>
      <c r="AQ12" s="1" t="e">
        <f t="shared" si="2"/>
        <v>#N/A</v>
      </c>
    </row>
    <row r="13" spans="1:43" ht="17.25">
      <c r="A13" s="36" t="s">
        <v>65</v>
      </c>
      <c r="B13" s="16">
        <v>68</v>
      </c>
      <c r="C13" s="17">
        <v>68</v>
      </c>
      <c r="D13" s="18">
        <f>B13+C13</f>
        <v>136</v>
      </c>
      <c r="E13" s="17">
        <v>65</v>
      </c>
      <c r="F13" s="17">
        <v>60</v>
      </c>
      <c r="G13" s="18">
        <f>E13+F13</f>
        <v>125</v>
      </c>
      <c r="H13" s="18">
        <f>D13+G13</f>
        <v>261</v>
      </c>
      <c r="I13" s="17">
        <v>70</v>
      </c>
      <c r="J13" s="17">
        <v>72</v>
      </c>
      <c r="K13" s="18">
        <f>I13+J13</f>
        <v>142</v>
      </c>
      <c r="L13" s="17">
        <v>65</v>
      </c>
      <c r="M13" s="17">
        <v>65</v>
      </c>
      <c r="N13" s="18">
        <f>L13+M13</f>
        <v>130</v>
      </c>
      <c r="O13" s="15">
        <f>K13+N13</f>
        <v>272</v>
      </c>
      <c r="P13" s="17">
        <v>64</v>
      </c>
      <c r="Q13" s="17">
        <v>50</v>
      </c>
      <c r="R13" s="18">
        <f>P13+Q13</f>
        <v>114</v>
      </c>
      <c r="S13" s="17">
        <v>77</v>
      </c>
      <c r="T13" s="17">
        <v>75</v>
      </c>
      <c r="U13" s="18">
        <f>S13+T13</f>
        <v>152</v>
      </c>
      <c r="V13" s="15">
        <f>R13+U13</f>
        <v>266</v>
      </c>
      <c r="W13" s="17">
        <v>55</v>
      </c>
      <c r="X13" s="17">
        <v>57</v>
      </c>
      <c r="Y13" s="18">
        <f>W13+X13</f>
        <v>112</v>
      </c>
      <c r="Z13" s="17">
        <v>75</v>
      </c>
      <c r="AA13" s="17">
        <v>72</v>
      </c>
      <c r="AB13" s="18">
        <f>Z13+AA13</f>
        <v>147</v>
      </c>
      <c r="AC13" s="34">
        <f>(H13+K13+(N13+Y13)/2+(V13+AB13)/3)/10</f>
        <v>66.16666666666666</v>
      </c>
      <c r="AD13" s="20">
        <f>RANK(AC13,$AC$11:$AC$15)</f>
        <v>3</v>
      </c>
      <c r="AF13" s="31">
        <v>63</v>
      </c>
      <c r="AG13" s="58">
        <f>RANK(Y13,Y$11:Y$15)</f>
        <v>2</v>
      </c>
      <c r="AH13" s="59">
        <f>D13+O13</f>
        <v>408</v>
      </c>
      <c r="AI13" s="58">
        <f t="shared" si="4"/>
        <v>3</v>
      </c>
      <c r="AJ13" s="59">
        <f>V13*0.33333333333333+G13</f>
        <v>213.66666666666578</v>
      </c>
      <c r="AK13" s="58">
        <f t="shared" si="4"/>
        <v>3</v>
      </c>
      <c r="AL13" s="58">
        <f>RANK(AB13,AB$11:AB$15)</f>
        <v>2</v>
      </c>
      <c r="AM13" s="1">
        <f>RANK(AF13,$AF$5:$AF$26)</f>
        <v>11</v>
      </c>
      <c r="AO13" s="1" t="e">
        <f>RANK(AN13,$AN$5:$AN$26)</f>
        <v>#N/A</v>
      </c>
      <c r="AP13" s="118">
        <f>Indoor!D22+Y13/2</f>
        <v>135.5</v>
      </c>
      <c r="AQ13" s="1">
        <f t="shared" si="2"/>
        <v>6</v>
      </c>
    </row>
    <row r="14" spans="1:43" ht="17.25">
      <c r="A14" s="36" t="s">
        <v>72</v>
      </c>
      <c r="B14" s="16">
        <v>69</v>
      </c>
      <c r="C14" s="17">
        <v>69</v>
      </c>
      <c r="D14" s="18">
        <f>B14+C14</f>
        <v>138</v>
      </c>
      <c r="E14" s="17">
        <v>80</v>
      </c>
      <c r="F14" s="17">
        <v>80</v>
      </c>
      <c r="G14" s="18">
        <f>E14+F14</f>
        <v>160</v>
      </c>
      <c r="H14" s="18">
        <f>D14+G14</f>
        <v>298</v>
      </c>
      <c r="I14" s="17">
        <v>83</v>
      </c>
      <c r="J14" s="17">
        <v>82</v>
      </c>
      <c r="K14" s="18">
        <f>I14+J14</f>
        <v>165</v>
      </c>
      <c r="L14" s="17">
        <v>69</v>
      </c>
      <c r="M14" s="17">
        <v>68</v>
      </c>
      <c r="N14" s="18">
        <f>L14+M14</f>
        <v>137</v>
      </c>
      <c r="O14" s="15">
        <f>K14+N14</f>
        <v>302</v>
      </c>
      <c r="P14" s="17">
        <v>69</v>
      </c>
      <c r="Q14" s="17">
        <v>60</v>
      </c>
      <c r="R14" s="18">
        <f>P14+Q14</f>
        <v>129</v>
      </c>
      <c r="S14" s="17">
        <v>74</v>
      </c>
      <c r="T14" s="17">
        <v>72</v>
      </c>
      <c r="U14" s="18">
        <f>S14+T14</f>
        <v>146</v>
      </c>
      <c r="V14" s="15">
        <f>R14+U14</f>
        <v>275</v>
      </c>
      <c r="W14" s="17">
        <v>75</v>
      </c>
      <c r="X14" s="17">
        <v>74</v>
      </c>
      <c r="Y14" s="18">
        <f>W14+X14</f>
        <v>149</v>
      </c>
      <c r="Z14" s="17">
        <v>73</v>
      </c>
      <c r="AA14" s="17">
        <v>70</v>
      </c>
      <c r="AB14" s="18">
        <f>Z14+AA14</f>
        <v>143</v>
      </c>
      <c r="AC14" s="34">
        <f>(H14+K14+(N14+Y14)/2+(V14+AB14)/3)/10</f>
        <v>74.53333333333333</v>
      </c>
      <c r="AD14" s="20">
        <f>RANK(AC14,$AC$11:$AC$15)</f>
        <v>1</v>
      </c>
      <c r="AF14" s="31">
        <v>81</v>
      </c>
      <c r="AG14" s="58">
        <f>RANK(Y14,Y$11:Y$15)</f>
        <v>1</v>
      </c>
      <c r="AH14" s="59">
        <f t="shared" si="3"/>
        <v>440</v>
      </c>
      <c r="AI14" s="58">
        <f t="shared" si="4"/>
        <v>1</v>
      </c>
      <c r="AJ14" s="59">
        <f>V14*0.33333333333333+G14</f>
        <v>251.66666666666575</v>
      </c>
      <c r="AK14" s="58">
        <f t="shared" si="4"/>
        <v>1</v>
      </c>
      <c r="AL14" s="58">
        <f>RANK(AB14,AB$11:AB$15)</f>
        <v>3</v>
      </c>
      <c r="AM14" s="1">
        <f t="shared" si="0"/>
        <v>2</v>
      </c>
      <c r="AO14" s="1" t="e">
        <f>RANK(AN14,$AN$5:$AN$26)</f>
        <v>#N/A</v>
      </c>
      <c r="AQ14" s="1" t="e">
        <f t="shared" si="2"/>
        <v>#N/A</v>
      </c>
    </row>
    <row r="15" spans="1:43" ht="18" thickBot="1">
      <c r="A15" s="36" t="s">
        <v>45</v>
      </c>
      <c r="B15" s="16">
        <v>58</v>
      </c>
      <c r="C15" s="17">
        <v>58</v>
      </c>
      <c r="D15" s="18">
        <f>B15+C15</f>
        <v>116</v>
      </c>
      <c r="E15" s="17">
        <v>51</v>
      </c>
      <c r="F15" s="17">
        <v>51</v>
      </c>
      <c r="G15" s="18">
        <f>E15+F15</f>
        <v>102</v>
      </c>
      <c r="H15" s="18">
        <f>D15+G15</f>
        <v>218</v>
      </c>
      <c r="I15" s="17">
        <v>61</v>
      </c>
      <c r="J15" s="17">
        <v>60</v>
      </c>
      <c r="K15" s="18">
        <f>I15+J15</f>
        <v>121</v>
      </c>
      <c r="L15" s="17">
        <v>61</v>
      </c>
      <c r="M15" s="17">
        <v>60</v>
      </c>
      <c r="N15" s="18">
        <f>L15+M15</f>
        <v>121</v>
      </c>
      <c r="O15" s="15">
        <f>K15+N15</f>
        <v>242</v>
      </c>
      <c r="P15" s="17">
        <v>59</v>
      </c>
      <c r="Q15" s="17">
        <v>50</v>
      </c>
      <c r="R15" s="18">
        <f>P15+Q15</f>
        <v>109</v>
      </c>
      <c r="S15" s="17">
        <v>64</v>
      </c>
      <c r="T15" s="17">
        <v>61</v>
      </c>
      <c r="U15" s="18">
        <f>S15+T15</f>
        <v>125</v>
      </c>
      <c r="V15" s="15">
        <f>R15+U15</f>
        <v>234</v>
      </c>
      <c r="W15" s="17">
        <v>49</v>
      </c>
      <c r="X15" s="17">
        <v>51</v>
      </c>
      <c r="Y15" s="18">
        <f>W15+X15</f>
        <v>100</v>
      </c>
      <c r="Z15" s="17">
        <v>62</v>
      </c>
      <c r="AA15" s="17">
        <v>60</v>
      </c>
      <c r="AB15" s="18">
        <f>Z15+AA15</f>
        <v>122</v>
      </c>
      <c r="AC15" s="34">
        <f>(H15+K15+(N15+Y15)/2+(V15+AB15)/3)/10</f>
        <v>56.81666666666666</v>
      </c>
      <c r="AD15" s="20">
        <f>RANK(AC15,$AC$11:$AC$15)</f>
        <v>4</v>
      </c>
      <c r="AF15" s="31">
        <v>53</v>
      </c>
      <c r="AG15" s="58">
        <f>RANK(Y15,Y$11:Y$15)</f>
        <v>4</v>
      </c>
      <c r="AH15" s="59">
        <f t="shared" si="3"/>
        <v>358</v>
      </c>
      <c r="AI15" s="58">
        <f t="shared" si="4"/>
        <v>4</v>
      </c>
      <c r="AJ15" s="59">
        <f>V15*0.33333333333333+G15</f>
        <v>179.9999999999992</v>
      </c>
      <c r="AK15" s="58">
        <f t="shared" si="4"/>
        <v>4</v>
      </c>
      <c r="AL15" s="58">
        <f>RANK(AB15,AB$11:AB$15)</f>
        <v>5</v>
      </c>
      <c r="AM15" s="1">
        <f t="shared" si="0"/>
        <v>16</v>
      </c>
      <c r="AN15" s="118">
        <f>Indoor!D8+AB15/2</f>
        <v>120.5</v>
      </c>
      <c r="AO15" s="1">
        <f>RANK(AN15,$AN$5:$AN$26)</f>
        <v>6</v>
      </c>
      <c r="AP15" s="118">
        <f>Indoor!D23+Y15/2</f>
        <v>125.5</v>
      </c>
      <c r="AQ15" s="1">
        <f t="shared" si="2"/>
        <v>9</v>
      </c>
    </row>
    <row r="16" spans="1:38" ht="18" thickBot="1">
      <c r="A16" s="63" t="s">
        <v>34</v>
      </c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  <c r="AF16" s="31"/>
      <c r="AG16" s="58"/>
      <c r="AH16" s="59"/>
      <c r="AI16" s="58"/>
      <c r="AJ16" s="58"/>
      <c r="AK16" s="58"/>
      <c r="AL16" s="58"/>
    </row>
    <row r="17" spans="1:43" ht="17.25">
      <c r="A17" s="36" t="s">
        <v>73</v>
      </c>
      <c r="B17" s="16">
        <v>80</v>
      </c>
      <c r="C17" s="17">
        <v>80</v>
      </c>
      <c r="D17" s="18">
        <f>B17+C17</f>
        <v>160</v>
      </c>
      <c r="E17" s="17">
        <v>87</v>
      </c>
      <c r="F17" s="17">
        <v>89</v>
      </c>
      <c r="G17" s="18">
        <f>E17+F17</f>
        <v>176</v>
      </c>
      <c r="H17" s="18">
        <f>D17+G17</f>
        <v>336</v>
      </c>
      <c r="I17" s="17">
        <v>89</v>
      </c>
      <c r="J17" s="17">
        <v>90</v>
      </c>
      <c r="K17" s="18">
        <f>I17+J17</f>
        <v>179</v>
      </c>
      <c r="L17" s="17">
        <v>87</v>
      </c>
      <c r="M17" s="17">
        <v>87</v>
      </c>
      <c r="N17" s="18">
        <f>L17+M17</f>
        <v>174</v>
      </c>
      <c r="O17" s="15">
        <f>K17+N17</f>
        <v>353</v>
      </c>
      <c r="P17" s="17">
        <v>75</v>
      </c>
      <c r="Q17" s="17">
        <v>72</v>
      </c>
      <c r="R17" s="18">
        <f>P17+Q17</f>
        <v>147</v>
      </c>
      <c r="S17" s="17">
        <v>84</v>
      </c>
      <c r="T17" s="17">
        <v>83</v>
      </c>
      <c r="U17" s="18">
        <f>S17+T17</f>
        <v>167</v>
      </c>
      <c r="V17" s="15">
        <f>R17+U17</f>
        <v>314</v>
      </c>
      <c r="W17" s="17">
        <v>88</v>
      </c>
      <c r="X17" s="17">
        <v>89</v>
      </c>
      <c r="Y17" s="18">
        <f>W17+X17</f>
        <v>177</v>
      </c>
      <c r="Z17" s="17">
        <v>87</v>
      </c>
      <c r="AA17" s="17">
        <v>85</v>
      </c>
      <c r="AB17" s="18">
        <f>Z17+AA17</f>
        <v>172</v>
      </c>
      <c r="AC17" s="34">
        <f>(H17+K17+(N17+Y17)/2+(V17+AB17)/3)/10</f>
        <v>85.25</v>
      </c>
      <c r="AD17" s="20">
        <f>RANK(AC17,$AC$17:$AC$21)</f>
        <v>1</v>
      </c>
      <c r="AF17" s="31">
        <v>83</v>
      </c>
      <c r="AG17" s="58">
        <f>RANK(Y17,Y$17:Y$21)</f>
        <v>1</v>
      </c>
      <c r="AH17" s="59">
        <f t="shared" si="3"/>
        <v>513</v>
      </c>
      <c r="AI17" s="58">
        <f>RANK(AH17,AH$17:AH$21)</f>
        <v>1</v>
      </c>
      <c r="AJ17" s="59">
        <f>V17*0.33333333333333+G17</f>
        <v>280.6666666666656</v>
      </c>
      <c r="AK17" s="58">
        <f>RANK(AJ17,AJ$17:AJ$21)</f>
        <v>1</v>
      </c>
      <c r="AL17" s="58">
        <f>RANK(AB17,AB$17:AB$21)</f>
        <v>1</v>
      </c>
      <c r="AM17" s="1">
        <f t="shared" si="0"/>
        <v>1</v>
      </c>
      <c r="AO17" s="1" t="e">
        <f>RANK(AN17,$AN$5:$AN$26)</f>
        <v>#N/A</v>
      </c>
      <c r="AQ17" s="1" t="e">
        <f t="shared" si="2"/>
        <v>#N/A</v>
      </c>
    </row>
    <row r="18" spans="1:43" ht="17.25">
      <c r="A18" s="36" t="s">
        <v>74</v>
      </c>
      <c r="B18" s="16">
        <v>61</v>
      </c>
      <c r="C18" s="17">
        <v>61</v>
      </c>
      <c r="D18" s="18">
        <f>B18+C18</f>
        <v>122</v>
      </c>
      <c r="E18" s="17">
        <v>67</v>
      </c>
      <c r="F18" s="17">
        <v>61</v>
      </c>
      <c r="G18" s="18">
        <f>E18+F18</f>
        <v>128</v>
      </c>
      <c r="H18" s="18">
        <f>D18+G18</f>
        <v>250</v>
      </c>
      <c r="I18" s="17">
        <v>75</v>
      </c>
      <c r="J18" s="17">
        <v>74</v>
      </c>
      <c r="K18" s="18">
        <f>I18+J18</f>
        <v>149</v>
      </c>
      <c r="L18" s="17">
        <v>64</v>
      </c>
      <c r="M18" s="17">
        <v>63</v>
      </c>
      <c r="N18" s="18">
        <f>L18+M18</f>
        <v>127</v>
      </c>
      <c r="O18" s="15">
        <f>K18+N18</f>
        <v>276</v>
      </c>
      <c r="P18" s="17">
        <v>65</v>
      </c>
      <c r="Q18" s="17">
        <v>53</v>
      </c>
      <c r="R18" s="18">
        <f>P18+Q18</f>
        <v>118</v>
      </c>
      <c r="S18" s="17">
        <v>68</v>
      </c>
      <c r="T18" s="17">
        <v>65</v>
      </c>
      <c r="U18" s="18">
        <f>S18+T18</f>
        <v>133</v>
      </c>
      <c r="V18" s="15">
        <f>R18+U18</f>
        <v>251</v>
      </c>
      <c r="W18" s="17">
        <v>60</v>
      </c>
      <c r="X18" s="17">
        <v>65</v>
      </c>
      <c r="Y18" s="18">
        <f>W18+X18</f>
        <v>125</v>
      </c>
      <c r="Z18" s="17">
        <v>83</v>
      </c>
      <c r="AA18" s="17">
        <v>81</v>
      </c>
      <c r="AB18" s="18">
        <f>Z18+AA18</f>
        <v>164</v>
      </c>
      <c r="AC18" s="34">
        <f>(H18+K18+(N18+Y18)/2+(V18+AB18)/3)/10</f>
        <v>66.33333333333334</v>
      </c>
      <c r="AD18" s="20">
        <f>RANK(AC18,$AC$17:$AC$21)</f>
        <v>5</v>
      </c>
      <c r="AF18" s="31">
        <v>71</v>
      </c>
      <c r="AG18" s="58">
        <f>RANK(Y18,Y$17:Y$21)</f>
        <v>3</v>
      </c>
      <c r="AH18" s="59">
        <f t="shared" si="3"/>
        <v>398</v>
      </c>
      <c r="AI18" s="58">
        <f aca="true" t="shared" si="5" ref="AI18:AK21">RANK(AH18,AH$17:AH$21)</f>
        <v>5</v>
      </c>
      <c r="AJ18" s="59">
        <f>V18*0.33333333333333+G18</f>
        <v>211.66666666666583</v>
      </c>
      <c r="AK18" s="58">
        <f t="shared" si="5"/>
        <v>4</v>
      </c>
      <c r="AL18" s="58">
        <f>RANK(AB18,AB$17:AB$21)</f>
        <v>4</v>
      </c>
      <c r="AM18" s="1">
        <f t="shared" si="0"/>
        <v>8</v>
      </c>
      <c r="AO18" s="1" t="e">
        <f>RANK(AN18,$AN$5:$AN$26)</f>
        <v>#N/A</v>
      </c>
      <c r="AQ18" s="1" t="e">
        <f t="shared" si="2"/>
        <v>#N/A</v>
      </c>
    </row>
    <row r="19" spans="1:43" ht="17.25">
      <c r="A19" s="36" t="s">
        <v>52</v>
      </c>
      <c r="B19" s="16">
        <v>66</v>
      </c>
      <c r="C19" s="17">
        <v>66</v>
      </c>
      <c r="D19" s="18">
        <f>B19+C19</f>
        <v>132</v>
      </c>
      <c r="E19" s="17">
        <v>69</v>
      </c>
      <c r="F19" s="17">
        <v>65</v>
      </c>
      <c r="G19" s="18">
        <f>E19+F19</f>
        <v>134</v>
      </c>
      <c r="H19" s="18">
        <f>D19+G19</f>
        <v>266</v>
      </c>
      <c r="I19" s="17">
        <v>73</v>
      </c>
      <c r="J19" s="17">
        <v>72</v>
      </c>
      <c r="K19" s="18">
        <f>I19+J19</f>
        <v>145</v>
      </c>
      <c r="L19" s="17">
        <v>68</v>
      </c>
      <c r="M19" s="17">
        <v>67</v>
      </c>
      <c r="N19" s="18">
        <f>L19+M19</f>
        <v>135</v>
      </c>
      <c r="O19" s="15">
        <f>K19+N19</f>
        <v>280</v>
      </c>
      <c r="P19" s="17">
        <v>72</v>
      </c>
      <c r="Q19" s="17">
        <v>58</v>
      </c>
      <c r="R19" s="18">
        <f>P19+Q19</f>
        <v>130</v>
      </c>
      <c r="S19" s="17">
        <v>73</v>
      </c>
      <c r="T19" s="17">
        <v>71</v>
      </c>
      <c r="U19" s="18">
        <f>S19+T19</f>
        <v>144</v>
      </c>
      <c r="V19" s="15">
        <f>R19+U19</f>
        <v>274</v>
      </c>
      <c r="W19" s="17">
        <v>74</v>
      </c>
      <c r="X19" s="17">
        <v>76</v>
      </c>
      <c r="Y19" s="18">
        <f>W19+X19</f>
        <v>150</v>
      </c>
      <c r="Z19" s="17">
        <v>84</v>
      </c>
      <c r="AA19" s="17">
        <v>83</v>
      </c>
      <c r="AB19" s="18">
        <f>Z19+AA19</f>
        <v>167</v>
      </c>
      <c r="AC19" s="34">
        <f>(H19+K19+(N19+Y19)/2+(V19+AB19)/3)/10</f>
        <v>70.05</v>
      </c>
      <c r="AD19" s="20">
        <f>RANK(AC19,$AC$17:$AC$21)</f>
        <v>3</v>
      </c>
      <c r="AF19" s="31">
        <v>76</v>
      </c>
      <c r="AG19" s="58">
        <f>RANK(Y19,Y$17:Y$21)</f>
        <v>2</v>
      </c>
      <c r="AH19" s="59">
        <f>D19+O19</f>
        <v>412</v>
      </c>
      <c r="AI19" s="58">
        <f t="shared" si="5"/>
        <v>4</v>
      </c>
      <c r="AJ19" s="59">
        <f>V19*0.33333333333333+G19</f>
        <v>225.3333333333324</v>
      </c>
      <c r="AK19" s="58">
        <f t="shared" si="5"/>
        <v>2</v>
      </c>
      <c r="AL19" s="58">
        <f>RANK(AB19,AB$17:AB$21)</f>
        <v>2</v>
      </c>
      <c r="AM19" s="1">
        <f>RANK(AF19,$AF$5:$AF$26)</f>
        <v>6</v>
      </c>
      <c r="AO19" s="1" t="e">
        <f>RANK(AN19,$AN$5:$AN$26)</f>
        <v>#N/A</v>
      </c>
      <c r="AQ19" s="1" t="e">
        <f t="shared" si="2"/>
        <v>#N/A</v>
      </c>
    </row>
    <row r="20" spans="1:43" ht="17.25">
      <c r="A20" s="36" t="s">
        <v>47</v>
      </c>
      <c r="B20" s="16">
        <v>68</v>
      </c>
      <c r="C20" s="17">
        <v>67</v>
      </c>
      <c r="D20" s="18">
        <f>B20+C20</f>
        <v>135</v>
      </c>
      <c r="E20" s="17">
        <v>63</v>
      </c>
      <c r="F20" s="17">
        <v>58</v>
      </c>
      <c r="G20" s="18">
        <f>E20+F20</f>
        <v>121</v>
      </c>
      <c r="H20" s="18">
        <f>D20+G20</f>
        <v>256</v>
      </c>
      <c r="I20" s="17">
        <v>76</v>
      </c>
      <c r="J20" s="17">
        <v>75</v>
      </c>
      <c r="K20" s="18">
        <f>I20+J20</f>
        <v>151</v>
      </c>
      <c r="L20" s="17">
        <v>74</v>
      </c>
      <c r="M20" s="17">
        <v>73</v>
      </c>
      <c r="N20" s="18">
        <f>L20+M20</f>
        <v>147</v>
      </c>
      <c r="O20" s="15">
        <f>K20+N20</f>
        <v>298</v>
      </c>
      <c r="P20" s="17">
        <v>73</v>
      </c>
      <c r="Q20" s="17">
        <v>61</v>
      </c>
      <c r="R20" s="18">
        <f>P20+Q20</f>
        <v>134</v>
      </c>
      <c r="S20" s="17">
        <v>76</v>
      </c>
      <c r="T20" s="17">
        <v>74</v>
      </c>
      <c r="U20" s="18">
        <f>S20+T20</f>
        <v>150</v>
      </c>
      <c r="V20" s="15">
        <f>R20+U20</f>
        <v>284</v>
      </c>
      <c r="W20" s="17">
        <v>59</v>
      </c>
      <c r="X20" s="17">
        <v>64</v>
      </c>
      <c r="Y20" s="18">
        <f>W20+X20</f>
        <v>123</v>
      </c>
      <c r="Z20" s="17">
        <v>78</v>
      </c>
      <c r="AA20" s="17">
        <v>77</v>
      </c>
      <c r="AB20" s="18">
        <f>Z20+AA20</f>
        <v>155</v>
      </c>
      <c r="AC20" s="34">
        <f>(H20+K20+(N20+Y20)/2+(V20+AB20)/3)/10</f>
        <v>68.83333333333334</v>
      </c>
      <c r="AD20" s="20">
        <f>RANK(AC20,$AC$17:$AC$21)</f>
        <v>4</v>
      </c>
      <c r="AF20" s="31">
        <v>81</v>
      </c>
      <c r="AG20" s="58">
        <f>RANK(Y20,Y$17:Y$21)</f>
        <v>4</v>
      </c>
      <c r="AH20" s="59">
        <f t="shared" si="3"/>
        <v>433</v>
      </c>
      <c r="AI20" s="58">
        <f t="shared" si="5"/>
        <v>3</v>
      </c>
      <c r="AJ20" s="59">
        <f>V20*0.33333333333333+G20</f>
        <v>215.66666666666572</v>
      </c>
      <c r="AK20" s="58">
        <f t="shared" si="5"/>
        <v>3</v>
      </c>
      <c r="AL20" s="58">
        <f>RANK(AB20,AB$17:AB$21)</f>
        <v>5</v>
      </c>
      <c r="AM20" s="1">
        <f t="shared" si="0"/>
        <v>2</v>
      </c>
      <c r="AN20" s="118">
        <f>Indoor!D10+AB20/2</f>
        <v>146.5</v>
      </c>
      <c r="AO20" s="1">
        <f>RANK(AN20,$AN$5:$AN$26)</f>
        <v>3</v>
      </c>
      <c r="AP20" s="118">
        <f>Indoor!D25+Y20/2</f>
        <v>146.5</v>
      </c>
      <c r="AQ20" s="1">
        <f t="shared" si="2"/>
        <v>5</v>
      </c>
    </row>
    <row r="21" spans="1:43" ht="18" thickBot="1">
      <c r="A21" s="36" t="s">
        <v>43</v>
      </c>
      <c r="B21" s="16">
        <v>63</v>
      </c>
      <c r="C21" s="17">
        <v>63</v>
      </c>
      <c r="D21" s="18">
        <f>B21+C21</f>
        <v>126</v>
      </c>
      <c r="E21" s="17">
        <v>63</v>
      </c>
      <c r="F21" s="17">
        <v>57</v>
      </c>
      <c r="G21" s="18">
        <f>E21+F21</f>
        <v>120</v>
      </c>
      <c r="H21" s="18">
        <f>D21+G21</f>
        <v>246</v>
      </c>
      <c r="I21" s="17">
        <v>88</v>
      </c>
      <c r="J21" s="17">
        <v>90</v>
      </c>
      <c r="K21" s="18">
        <f>I21+J21</f>
        <v>178</v>
      </c>
      <c r="L21" s="17">
        <v>85</v>
      </c>
      <c r="M21" s="17">
        <v>85</v>
      </c>
      <c r="N21" s="18">
        <f>L21+M21</f>
        <v>170</v>
      </c>
      <c r="O21" s="15">
        <f>K21+N21</f>
        <v>348</v>
      </c>
      <c r="P21" s="17">
        <v>68</v>
      </c>
      <c r="Q21" s="17">
        <v>55</v>
      </c>
      <c r="R21" s="18">
        <f>P21+Q21</f>
        <v>123</v>
      </c>
      <c r="S21" s="17">
        <v>70</v>
      </c>
      <c r="T21" s="17">
        <v>68</v>
      </c>
      <c r="U21" s="18">
        <f>S21+T21</f>
        <v>138</v>
      </c>
      <c r="V21" s="15">
        <f>R21+U21</f>
        <v>261</v>
      </c>
      <c r="W21" s="17">
        <v>57</v>
      </c>
      <c r="X21" s="17">
        <v>60</v>
      </c>
      <c r="Y21" s="18">
        <f>W21+X21</f>
        <v>117</v>
      </c>
      <c r="Z21" s="17">
        <v>85</v>
      </c>
      <c r="AA21" s="17">
        <v>80</v>
      </c>
      <c r="AB21" s="18">
        <f>Z21+AA21</f>
        <v>165</v>
      </c>
      <c r="AC21" s="34">
        <f>(H21+K21+(N21+Y21)/2+(V21+AB21)/3)/10</f>
        <v>70.95</v>
      </c>
      <c r="AD21" s="20">
        <f>RANK(AC21,$AC$17:$AC$21)</f>
        <v>2</v>
      </c>
      <c r="AF21" s="31">
        <v>63</v>
      </c>
      <c r="AG21" s="58">
        <f>RANK(Y21,Y$17:Y$21)</f>
        <v>5</v>
      </c>
      <c r="AH21" s="59">
        <f t="shared" si="3"/>
        <v>474</v>
      </c>
      <c r="AI21" s="58">
        <f t="shared" si="5"/>
        <v>2</v>
      </c>
      <c r="AJ21" s="59">
        <f>V21*0.33333333333333+G21</f>
        <v>206.99999999999912</v>
      </c>
      <c r="AK21" s="58">
        <f t="shared" si="5"/>
        <v>5</v>
      </c>
      <c r="AL21" s="58">
        <f>RANK(AB21,AB$17:AB$21)</f>
        <v>3</v>
      </c>
      <c r="AM21" s="1">
        <f t="shared" si="0"/>
        <v>11</v>
      </c>
      <c r="AN21" s="118">
        <f>Indoor!D11+AB21/2</f>
        <v>162</v>
      </c>
      <c r="AO21" s="1">
        <f>RANK(AN21,$AN$5:$AN$26)</f>
        <v>1</v>
      </c>
      <c r="AP21" s="118">
        <f>Indoor!D26+Y21/2</f>
        <v>148</v>
      </c>
      <c r="AQ21" s="1">
        <f t="shared" si="2"/>
        <v>4</v>
      </c>
    </row>
    <row r="22" spans="1:38" ht="18" thickBot="1">
      <c r="A22" s="64" t="s">
        <v>33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2"/>
      <c r="AF22" s="31"/>
      <c r="AG22" s="58"/>
      <c r="AH22" s="59"/>
      <c r="AI22" s="58"/>
      <c r="AJ22" s="58"/>
      <c r="AK22" s="58"/>
      <c r="AL22" s="58"/>
    </row>
    <row r="23" spans="1:43" ht="17.25">
      <c r="A23" s="36" t="s">
        <v>66</v>
      </c>
      <c r="B23" s="16">
        <v>82</v>
      </c>
      <c r="C23" s="17">
        <v>74</v>
      </c>
      <c r="D23" s="18">
        <f>B23+C23</f>
        <v>156</v>
      </c>
      <c r="E23" s="17">
        <v>82</v>
      </c>
      <c r="F23" s="17">
        <v>79</v>
      </c>
      <c r="G23" s="18">
        <f>E23+F23</f>
        <v>161</v>
      </c>
      <c r="H23" s="18">
        <f>D23+G23</f>
        <v>317</v>
      </c>
      <c r="I23" s="17">
        <v>88</v>
      </c>
      <c r="J23" s="17">
        <v>91</v>
      </c>
      <c r="K23" s="18">
        <f>I23+J23</f>
        <v>179</v>
      </c>
      <c r="L23" s="17">
        <v>82</v>
      </c>
      <c r="M23" s="17">
        <v>82</v>
      </c>
      <c r="N23" s="18">
        <f>L23+M23</f>
        <v>164</v>
      </c>
      <c r="O23" s="15">
        <f>K23+N23</f>
        <v>343</v>
      </c>
      <c r="P23" s="17">
        <v>77</v>
      </c>
      <c r="Q23" s="17">
        <v>72</v>
      </c>
      <c r="R23" s="18">
        <f>P23+Q23</f>
        <v>149</v>
      </c>
      <c r="S23" s="17">
        <v>81</v>
      </c>
      <c r="T23" s="17">
        <v>78</v>
      </c>
      <c r="U23" s="18">
        <f>S23+T23</f>
        <v>159</v>
      </c>
      <c r="V23" s="15">
        <f>R23+U23</f>
        <v>308</v>
      </c>
      <c r="W23" s="17">
        <v>87</v>
      </c>
      <c r="X23" s="17">
        <v>92</v>
      </c>
      <c r="Y23" s="18">
        <f>W23+X23</f>
        <v>179</v>
      </c>
      <c r="Z23" s="17">
        <v>79</v>
      </c>
      <c r="AA23" s="17">
        <v>75</v>
      </c>
      <c r="AB23" s="18">
        <f>Z23+AA23</f>
        <v>154</v>
      </c>
      <c r="AC23" s="34">
        <f>(H23+K23+(N23+Y23)/2+(V23+AB23)/3)/10</f>
        <v>82.15</v>
      </c>
      <c r="AD23" s="20">
        <f>RANK(AC23,$AC$23:$AC$26)</f>
        <v>2</v>
      </c>
      <c r="AF23" s="31">
        <v>66</v>
      </c>
      <c r="AG23" s="58">
        <f>RANK(Y23,Y$23:Y$26)</f>
        <v>2</v>
      </c>
      <c r="AH23" s="59">
        <f t="shared" si="3"/>
        <v>499</v>
      </c>
      <c r="AI23" s="58">
        <f>RANK(AH23,AH$23:AH$26)</f>
        <v>2</v>
      </c>
      <c r="AJ23" s="59">
        <f>V23*0.33333333333333+G23</f>
        <v>263.6666666666656</v>
      </c>
      <c r="AK23" s="58">
        <f>RANK(AJ23,AJ$23:AJ$26)</f>
        <v>3</v>
      </c>
      <c r="AL23" s="58">
        <f>RANK(AB23,AB$23:AB$26)</f>
        <v>4</v>
      </c>
      <c r="AM23" s="1">
        <f t="shared" si="0"/>
        <v>10</v>
      </c>
      <c r="AO23" s="1" t="e">
        <f>RANK(AN23,$AN$5:$AN$26)</f>
        <v>#N/A</v>
      </c>
      <c r="AP23" s="118">
        <f>Indoor!D28+Y23/2</f>
        <v>183</v>
      </c>
      <c r="AQ23" s="1">
        <f t="shared" si="2"/>
        <v>1</v>
      </c>
    </row>
    <row r="24" spans="1:43" ht="17.25">
      <c r="A24" s="36" t="s">
        <v>67</v>
      </c>
      <c r="B24" s="16">
        <v>92</v>
      </c>
      <c r="C24" s="17">
        <v>84</v>
      </c>
      <c r="D24" s="18">
        <f>B24+C24</f>
        <v>176</v>
      </c>
      <c r="E24" s="17">
        <v>89</v>
      </c>
      <c r="F24" s="17">
        <v>89</v>
      </c>
      <c r="G24" s="18">
        <f>E24+F24</f>
        <v>178</v>
      </c>
      <c r="H24" s="18">
        <f>D24+G24</f>
        <v>354</v>
      </c>
      <c r="I24" s="17">
        <v>96</v>
      </c>
      <c r="J24" s="17">
        <v>97</v>
      </c>
      <c r="K24" s="18">
        <f>I24+J24</f>
        <v>193</v>
      </c>
      <c r="L24" s="17">
        <v>90</v>
      </c>
      <c r="M24" s="17">
        <v>90</v>
      </c>
      <c r="N24" s="18">
        <f>L24+M24</f>
        <v>180</v>
      </c>
      <c r="O24" s="15">
        <f>K24+N24</f>
        <v>373</v>
      </c>
      <c r="P24" s="17">
        <v>80</v>
      </c>
      <c r="Q24" s="17">
        <v>71</v>
      </c>
      <c r="R24" s="18">
        <f>P24+Q24</f>
        <v>151</v>
      </c>
      <c r="S24" s="17">
        <v>84</v>
      </c>
      <c r="T24" s="17">
        <v>82</v>
      </c>
      <c r="U24" s="18">
        <f>S24+T24</f>
        <v>166</v>
      </c>
      <c r="V24" s="15">
        <f>R24+U24</f>
        <v>317</v>
      </c>
      <c r="W24" s="17">
        <v>89</v>
      </c>
      <c r="X24" s="17">
        <v>91</v>
      </c>
      <c r="Y24" s="18">
        <f>W24+X24</f>
        <v>180</v>
      </c>
      <c r="Z24" s="17">
        <v>86</v>
      </c>
      <c r="AA24" s="17">
        <v>85</v>
      </c>
      <c r="AB24" s="18">
        <f>Z24+AA24</f>
        <v>171</v>
      </c>
      <c r="AC24" s="34">
        <f>(H24+K24+(N24+Y24)/2+(V24+AB24)/3)/10</f>
        <v>88.96666666666667</v>
      </c>
      <c r="AD24" s="20">
        <f>RANK(AC24,$AC$23:$AC$26)</f>
        <v>1</v>
      </c>
      <c r="AF24" s="31">
        <v>75</v>
      </c>
      <c r="AG24" s="58">
        <f>RANK(Y24,Y$23:Y$26)</f>
        <v>1</v>
      </c>
      <c r="AH24" s="59">
        <f t="shared" si="3"/>
        <v>549</v>
      </c>
      <c r="AI24" s="58">
        <f aca="true" t="shared" si="6" ref="AI24:AK26">RANK(AH24,AH$23:AH$26)</f>
        <v>1</v>
      </c>
      <c r="AJ24" s="59">
        <f>V24*0.33333333333333+G24</f>
        <v>283.6666666666656</v>
      </c>
      <c r="AK24" s="58">
        <f t="shared" si="6"/>
        <v>1</v>
      </c>
      <c r="AL24" s="58">
        <f>RANK(AB24,AB$23:AB$26)</f>
        <v>2</v>
      </c>
      <c r="AM24" s="1">
        <f t="shared" si="0"/>
        <v>7</v>
      </c>
      <c r="AO24" s="1" t="e">
        <f>RANK(AN24,$AN$5:$AN$26)</f>
        <v>#N/A</v>
      </c>
      <c r="AP24" s="118">
        <f>Indoor!D29+Y24/2</f>
        <v>180.5</v>
      </c>
      <c r="AQ24" s="1">
        <f t="shared" si="2"/>
        <v>2</v>
      </c>
    </row>
    <row r="25" spans="1:43" ht="17.25">
      <c r="A25" s="36" t="s">
        <v>63</v>
      </c>
      <c r="B25" s="16">
        <v>64</v>
      </c>
      <c r="C25" s="17">
        <v>64</v>
      </c>
      <c r="D25" s="18">
        <f>B25+C25</f>
        <v>128</v>
      </c>
      <c r="E25" s="17">
        <v>70</v>
      </c>
      <c r="F25" s="17">
        <v>65</v>
      </c>
      <c r="G25" s="18">
        <f>E25+F25</f>
        <v>135</v>
      </c>
      <c r="H25" s="18">
        <f>D25+G25</f>
        <v>263</v>
      </c>
      <c r="I25" s="17">
        <v>87</v>
      </c>
      <c r="J25" s="17">
        <v>89</v>
      </c>
      <c r="K25" s="18">
        <f>I25+J25</f>
        <v>176</v>
      </c>
      <c r="L25" s="17">
        <v>72</v>
      </c>
      <c r="M25" s="17">
        <v>71</v>
      </c>
      <c r="N25" s="18">
        <f>L25+M25</f>
        <v>143</v>
      </c>
      <c r="O25" s="15">
        <f>K25+N25</f>
        <v>319</v>
      </c>
      <c r="P25" s="17">
        <v>78</v>
      </c>
      <c r="Q25" s="17">
        <v>65</v>
      </c>
      <c r="R25" s="18">
        <f>P25+Q25</f>
        <v>143</v>
      </c>
      <c r="S25" s="17">
        <v>77</v>
      </c>
      <c r="T25" s="17">
        <v>74</v>
      </c>
      <c r="U25" s="18">
        <f>S25+T25</f>
        <v>151</v>
      </c>
      <c r="V25" s="15">
        <f>R25+U25</f>
        <v>294</v>
      </c>
      <c r="W25" s="17">
        <v>73</v>
      </c>
      <c r="X25" s="17">
        <v>77</v>
      </c>
      <c r="Y25" s="18">
        <f>W25+X25</f>
        <v>150</v>
      </c>
      <c r="Z25" s="17">
        <v>80</v>
      </c>
      <c r="AA25" s="17">
        <v>79</v>
      </c>
      <c r="AB25" s="18">
        <f>Z25+AA25</f>
        <v>159</v>
      </c>
      <c r="AC25" s="34">
        <f>(H25+K25+(N25+Y25)/2+(V25+AB25)/3)/10</f>
        <v>73.65</v>
      </c>
      <c r="AD25" s="20">
        <f>RANK(AC25,$AC$23:$AC$26)</f>
        <v>4</v>
      </c>
      <c r="AF25" s="31">
        <v>77</v>
      </c>
      <c r="AG25" s="58">
        <f>RANK(Y25,Y$23:Y$26)</f>
        <v>4</v>
      </c>
      <c r="AH25" s="59">
        <f t="shared" si="3"/>
        <v>447</v>
      </c>
      <c r="AI25" s="58">
        <f t="shared" si="6"/>
        <v>4</v>
      </c>
      <c r="AJ25" s="59">
        <f>V25*0.33333333333333+G25</f>
        <v>232.99999999999903</v>
      </c>
      <c r="AK25" s="58">
        <f t="shared" si="6"/>
        <v>4</v>
      </c>
      <c r="AL25" s="58">
        <f>RANK(AB25,AB$23:AB$26)</f>
        <v>3</v>
      </c>
      <c r="AM25" s="1">
        <f t="shared" si="0"/>
        <v>4</v>
      </c>
      <c r="AN25" s="118">
        <f>Indoor!D12+AB25/2</f>
        <v>160</v>
      </c>
      <c r="AO25" s="1">
        <f>RANK(AN25,$AN$5:$AN$26)</f>
        <v>2</v>
      </c>
      <c r="AP25" s="118">
        <f>Indoor!D30+Y25/2</f>
        <v>165</v>
      </c>
      <c r="AQ25" s="1">
        <f t="shared" si="2"/>
        <v>3</v>
      </c>
    </row>
    <row r="26" spans="1:43" ht="18" thickBot="1">
      <c r="A26" s="87" t="s">
        <v>48</v>
      </c>
      <c r="B26" s="79">
        <v>71</v>
      </c>
      <c r="C26" s="80">
        <v>71</v>
      </c>
      <c r="D26" s="88">
        <f>B26+C26</f>
        <v>142</v>
      </c>
      <c r="E26" s="80">
        <v>86</v>
      </c>
      <c r="F26" s="80">
        <v>85</v>
      </c>
      <c r="G26" s="88">
        <f>E26+F26</f>
        <v>171</v>
      </c>
      <c r="H26" s="88">
        <f>D26+G26</f>
        <v>313</v>
      </c>
      <c r="I26" s="80">
        <v>88</v>
      </c>
      <c r="J26" s="80">
        <v>90</v>
      </c>
      <c r="K26" s="88">
        <f>I26+J26</f>
        <v>178</v>
      </c>
      <c r="L26" s="80">
        <v>86</v>
      </c>
      <c r="M26" s="80">
        <v>86</v>
      </c>
      <c r="N26" s="88">
        <f>L26+M26</f>
        <v>172</v>
      </c>
      <c r="O26" s="88">
        <f>K26+N26</f>
        <v>350</v>
      </c>
      <c r="P26" s="80">
        <v>79</v>
      </c>
      <c r="Q26" s="80">
        <v>69</v>
      </c>
      <c r="R26" s="88">
        <f>P26+Q26</f>
        <v>148</v>
      </c>
      <c r="S26" s="80">
        <v>79</v>
      </c>
      <c r="T26" s="80">
        <v>77</v>
      </c>
      <c r="U26" s="88">
        <f>S26+T26</f>
        <v>156</v>
      </c>
      <c r="V26" s="88">
        <f>R26+U26</f>
        <v>304</v>
      </c>
      <c r="W26" s="80">
        <v>82</v>
      </c>
      <c r="X26" s="80">
        <v>85</v>
      </c>
      <c r="Y26" s="88">
        <f>W26+X26</f>
        <v>167</v>
      </c>
      <c r="Z26" s="80">
        <v>88</v>
      </c>
      <c r="AA26" s="80">
        <v>87</v>
      </c>
      <c r="AB26" s="88">
        <f>Z26+AA26</f>
        <v>175</v>
      </c>
      <c r="AC26" s="89">
        <f>(H26+K26+(N26+Y26)/2+(V26+AB26)/3)/10</f>
        <v>82.01666666666667</v>
      </c>
      <c r="AD26" s="84">
        <f>RANK(AC26,$AC$23:$AC$26)</f>
        <v>3</v>
      </c>
      <c r="AF26" s="31">
        <v>77</v>
      </c>
      <c r="AG26" s="58">
        <f>RANK(Y26,Y$23:Y$26)</f>
        <v>3</v>
      </c>
      <c r="AH26" s="59">
        <f t="shared" si="3"/>
        <v>492</v>
      </c>
      <c r="AI26" s="58">
        <f t="shared" si="6"/>
        <v>3</v>
      </c>
      <c r="AJ26" s="59">
        <f>V26*0.33333333333333+G26</f>
        <v>272.33333333333235</v>
      </c>
      <c r="AK26" s="58">
        <f t="shared" si="6"/>
        <v>2</v>
      </c>
      <c r="AL26" s="58">
        <f>RANK(AB26,AB$23:AB$26)</f>
        <v>1</v>
      </c>
      <c r="AM26" s="1">
        <f t="shared" si="0"/>
        <v>4</v>
      </c>
      <c r="AO26" s="1" t="e">
        <f>RANK(AN26,$AN$5:$AN$26)</f>
        <v>#N/A</v>
      </c>
      <c r="AQ26" s="1" t="e">
        <f t="shared" si="2"/>
        <v>#N/A</v>
      </c>
    </row>
    <row r="27" spans="1:36" s="26" customFormat="1" ht="17.25">
      <c r="A27" s="21"/>
      <c r="B27" s="22"/>
      <c r="C27" s="22"/>
      <c r="D27" s="23"/>
      <c r="E27" s="22"/>
      <c r="F27" s="22"/>
      <c r="G27" s="23"/>
      <c r="H27" s="23"/>
      <c r="I27" s="22"/>
      <c r="J27" s="22"/>
      <c r="K27" s="23"/>
      <c r="L27" s="22"/>
      <c r="M27" s="22"/>
      <c r="N27" s="23"/>
      <c r="O27" s="23"/>
      <c r="P27" s="22"/>
      <c r="Q27" s="22"/>
      <c r="R27" s="23"/>
      <c r="S27" s="22"/>
      <c r="T27" s="22"/>
      <c r="U27" s="23"/>
      <c r="V27" s="23"/>
      <c r="W27" s="22"/>
      <c r="X27" s="22"/>
      <c r="Y27" s="23"/>
      <c r="Z27" s="22"/>
      <c r="AA27" s="22"/>
      <c r="AB27" s="23"/>
      <c r="AC27" s="24"/>
      <c r="AD27" s="25"/>
      <c r="AF27" s="4"/>
      <c r="AJ27" s="59"/>
    </row>
    <row r="28" spans="1:22" ht="17.25">
      <c r="A28" s="21"/>
      <c r="B28" s="154" t="s">
        <v>7</v>
      </c>
      <c r="C28" s="154"/>
      <c r="D28" s="154"/>
      <c r="E28" s="154"/>
      <c r="F28" s="154"/>
      <c r="G28" s="154"/>
      <c r="I28" s="154" t="s">
        <v>53</v>
      </c>
      <c r="J28" s="154"/>
      <c r="K28" s="154"/>
      <c r="L28" s="154"/>
      <c r="M28" s="154"/>
      <c r="N28" s="154"/>
      <c r="O28" s="115"/>
      <c r="P28" s="154" t="s">
        <v>39</v>
      </c>
      <c r="Q28" s="154"/>
      <c r="R28" s="154"/>
      <c r="S28" s="154"/>
      <c r="T28" s="154"/>
      <c r="U28" s="154"/>
      <c r="V28" s="116"/>
    </row>
    <row r="29" spans="1:32" s="19" customFormat="1" ht="15.75">
      <c r="A29" s="57" t="s">
        <v>40</v>
      </c>
      <c r="B29" s="153" t="str">
        <f>INDEX($A$5:$A$26,MATCH(1,AQ5:AQ26,0))&amp;IF(COUNTIF(AQ5:AQ26,1)&gt;1," -TIE","")</f>
        <v>Lee's Summit</v>
      </c>
      <c r="C29" s="153"/>
      <c r="D29" s="153"/>
      <c r="E29" s="153"/>
      <c r="F29" s="153"/>
      <c r="G29" s="153"/>
      <c r="I29" s="153" t="str">
        <f>INDEX($A$5:$A$26,MATCH(1,AO5:AO26,0))&amp;IF(COUNTIF(AO5:AO26,1)&gt;1," -TIE","")</f>
        <v>Oak Grove</v>
      </c>
      <c r="J29" s="153"/>
      <c r="K29" s="153"/>
      <c r="L29" s="153"/>
      <c r="M29" s="153"/>
      <c r="N29" s="153"/>
      <c r="O29" s="57"/>
      <c r="P29" s="155" t="str">
        <f>INDEX($A$5:$A$26,MATCH(1,AM5:AM26,0))&amp;IF(COUNTIF(AM5:AM26,1)&gt;1," -TIE","")</f>
        <v>Aurora</v>
      </c>
      <c r="Q29" s="155"/>
      <c r="R29" s="155"/>
      <c r="S29" s="155"/>
      <c r="T29" s="155"/>
      <c r="U29" s="155"/>
      <c r="V29" s="117"/>
      <c r="W29" s="40"/>
      <c r="X29" s="40"/>
      <c r="Y29" s="1"/>
      <c r="Z29" s="1"/>
      <c r="AA29" s="1"/>
      <c r="AB29" s="1"/>
      <c r="AC29" s="40"/>
      <c r="AD29" s="40"/>
      <c r="AF29" s="113"/>
    </row>
    <row r="30" spans="1:32" s="19" customFormat="1" ht="15.75" thickBot="1">
      <c r="A30" s="7"/>
      <c r="B30" s="5"/>
      <c r="C30" s="5"/>
      <c r="D30" s="6"/>
      <c r="E30" s="33"/>
      <c r="F30" s="5"/>
      <c r="G30" s="6"/>
      <c r="H30" s="6"/>
      <c r="I30" s="5"/>
      <c r="J30" s="5"/>
      <c r="K30" s="6"/>
      <c r="L30" s="5"/>
      <c r="M30" s="5"/>
      <c r="N30" s="6"/>
      <c r="O30" s="6"/>
      <c r="P30" s="5"/>
      <c r="Q30" s="5"/>
      <c r="R30" s="6"/>
      <c r="S30" s="5"/>
      <c r="T30" s="5"/>
      <c r="U30" s="6"/>
      <c r="V30" s="6"/>
      <c r="W30" s="33"/>
      <c r="X30" s="33"/>
      <c r="Y30" s="60"/>
      <c r="Z30" s="33"/>
      <c r="AA30" s="33"/>
      <c r="AB30" s="60"/>
      <c r="AC30" s="60"/>
      <c r="AD30" s="61"/>
      <c r="AF30" s="113"/>
    </row>
    <row r="31" spans="1:22" ht="15.75" thickTop="1">
      <c r="A31" s="139" t="s">
        <v>21</v>
      </c>
      <c r="B31" s="139"/>
      <c r="C31" s="139"/>
      <c r="D31" s="139"/>
      <c r="E31" s="29" t="s">
        <v>22</v>
      </c>
      <c r="F31" s="30"/>
      <c r="G31" s="30"/>
      <c r="H31" s="30"/>
      <c r="I31" s="30"/>
      <c r="J31" s="39"/>
      <c r="K31" s="30"/>
      <c r="L31" s="37" t="s">
        <v>26</v>
      </c>
      <c r="M31" s="30"/>
      <c r="N31" s="39"/>
      <c r="O31" s="30"/>
      <c r="P31" s="30"/>
      <c r="Q31" s="30"/>
      <c r="R31" s="37" t="s">
        <v>26</v>
      </c>
      <c r="S31" s="30"/>
      <c r="T31" s="30"/>
      <c r="U31" s="30"/>
      <c r="V31" s="39"/>
    </row>
    <row r="32" spans="1:22" ht="15">
      <c r="A32" s="31"/>
      <c r="B32" s="31"/>
      <c r="C32" s="31"/>
      <c r="D32" s="31"/>
      <c r="E32" s="32" t="s">
        <v>23</v>
      </c>
      <c r="F32" s="31"/>
      <c r="G32" s="31"/>
      <c r="H32" s="40"/>
      <c r="I32" s="40"/>
      <c r="J32" s="41"/>
      <c r="K32" s="40"/>
      <c r="L32" s="42" t="s">
        <v>27</v>
      </c>
      <c r="M32" s="40"/>
      <c r="N32" s="41"/>
      <c r="O32" s="40"/>
      <c r="P32" s="40"/>
      <c r="Q32" s="40"/>
      <c r="R32" s="42" t="s">
        <v>29</v>
      </c>
      <c r="S32" s="40"/>
      <c r="T32" s="40"/>
      <c r="U32" s="40"/>
      <c r="V32" s="41"/>
    </row>
    <row r="33" spans="5:18" ht="15">
      <c r="E33" s="32" t="s">
        <v>24</v>
      </c>
      <c r="L33" s="32" t="s">
        <v>28</v>
      </c>
      <c r="R33" s="32" t="s">
        <v>30</v>
      </c>
    </row>
    <row r="34" spans="5:18" ht="15">
      <c r="E34" s="32" t="s">
        <v>25</v>
      </c>
      <c r="R34" s="32" t="s">
        <v>31</v>
      </c>
    </row>
  </sheetData>
  <sheetProtection sheet="1" objects="1" scenarios="1" selectLockedCells="1"/>
  <mergeCells count="27">
    <mergeCell ref="B29:G29"/>
    <mergeCell ref="P28:U28"/>
    <mergeCell ref="P29:U29"/>
    <mergeCell ref="B22:AD22"/>
    <mergeCell ref="I28:N28"/>
    <mergeCell ref="I29:N29"/>
    <mergeCell ref="B28:G28"/>
    <mergeCell ref="I2:K2"/>
    <mergeCell ref="S2:U2"/>
    <mergeCell ref="W1:Y1"/>
    <mergeCell ref="B1:D1"/>
    <mergeCell ref="E1:G1"/>
    <mergeCell ref="L1:N1"/>
    <mergeCell ref="S1:U1"/>
    <mergeCell ref="I1:K1"/>
    <mergeCell ref="W2:Y2"/>
    <mergeCell ref="P2:R2"/>
    <mergeCell ref="B10:AD10"/>
    <mergeCell ref="B4:AD4"/>
    <mergeCell ref="B16:AD16"/>
    <mergeCell ref="A31:D31"/>
    <mergeCell ref="Z1:AB1"/>
    <mergeCell ref="P1:R1"/>
    <mergeCell ref="B2:D2"/>
    <mergeCell ref="E2:G2"/>
    <mergeCell ref="L2:N2"/>
    <mergeCell ref="Z2:AB2"/>
  </mergeCells>
  <conditionalFormatting sqref="B30:AC30 B29 B23:AC23 B22 B16 B4 F3:G3 Q3:V3 C3:D3 J1:K3 A1:B3 AC1:AC3 X3:Y3 L3:O3 AD3 B17:AC18 A4:A26 B5:AC5 B14:AC15 B25:AC27 AL1:AM5 B20:AC21 AL10:AM11 AL16:AM17 AG1:AG28 AM8:AM9 AL6:AL9 AM14:AM15 AM12 AL12:AL15 AM20:AM21 AM18 AL18:AL21 AL22:AM28 B8:AC11">
    <cfRule type="cellIs" priority="13" dxfId="0" operator="equal" stopIfTrue="1">
      <formula>0</formula>
    </cfRule>
  </conditionalFormatting>
  <conditionalFormatting sqref="B12:AC12">
    <cfRule type="cellIs" priority="12" dxfId="0" operator="equal" stopIfTrue="1">
      <formula>0</formula>
    </cfRule>
  </conditionalFormatting>
  <conditionalFormatting sqref="B24:AC24">
    <cfRule type="cellIs" priority="11" dxfId="0" operator="equal" stopIfTrue="1">
      <formula>0</formula>
    </cfRule>
  </conditionalFormatting>
  <conditionalFormatting sqref="B7:AC7">
    <cfRule type="cellIs" priority="9" dxfId="0" operator="equal" stopIfTrue="1">
      <formula>0</formula>
    </cfRule>
  </conditionalFormatting>
  <conditionalFormatting sqref="B13:AC13">
    <cfRule type="cellIs" priority="8" dxfId="0" operator="equal" stopIfTrue="1">
      <formula>0</formula>
    </cfRule>
  </conditionalFormatting>
  <conditionalFormatting sqref="B19:AC19">
    <cfRule type="cellIs" priority="7" dxfId="0" operator="equal" stopIfTrue="1">
      <formula>0</formula>
    </cfRule>
  </conditionalFormatting>
  <conditionalFormatting sqref="AM19">
    <cfRule type="cellIs" priority="3" dxfId="0" operator="equal" stopIfTrue="1">
      <formula>0</formula>
    </cfRule>
  </conditionalFormatting>
  <conditionalFormatting sqref="AM6">
    <cfRule type="cellIs" priority="6" dxfId="0" operator="equal" stopIfTrue="1">
      <formula>0</formula>
    </cfRule>
  </conditionalFormatting>
  <conditionalFormatting sqref="AM7">
    <cfRule type="cellIs" priority="5" dxfId="0" operator="equal" stopIfTrue="1">
      <formula>0</formula>
    </cfRule>
  </conditionalFormatting>
  <conditionalFormatting sqref="AM13">
    <cfRule type="cellIs" priority="4" dxfId="0" operator="equal" stopIfTrue="1">
      <formula>0</formula>
    </cfRule>
  </conditionalFormatting>
  <conditionalFormatting sqref="I29">
    <cfRule type="cellIs" priority="1" dxfId="0" operator="equal" stopIfTrue="1">
      <formula>0</formula>
    </cfRule>
  </conditionalFormatting>
  <printOptions horizontalCentered="1"/>
  <pageMargins left="0.25" right="0.25" top="1.25" bottom="0.25" header="0.25" footer="0.5"/>
  <pageSetup fitToHeight="1" fitToWidth="1" horizontalDpi="360" verticalDpi="360" orientation="landscape" paperSize="5" scale="85" r:id="rId2"/>
  <headerFooter alignWithMargins="0">
    <oddHeader>&amp;C&amp;"Arial,Bold"&amp;18Odessa Marching Invitational
&amp;"Arial,Italic"&amp;16Field Competition&amp;"Arial,Bold"&amp;18
&amp;12October 26, 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Simon</dc:creator>
  <cp:keywords/>
  <dc:description/>
  <cp:lastModifiedBy>Belinda</cp:lastModifiedBy>
  <cp:lastPrinted>2013-10-27T01:49:24Z</cp:lastPrinted>
  <dcterms:created xsi:type="dcterms:W3CDTF">2002-09-15T15:02:50Z</dcterms:created>
  <dcterms:modified xsi:type="dcterms:W3CDTF">2013-10-27T04:41:35Z</dcterms:modified>
  <cp:category/>
  <cp:version/>
  <cp:contentType/>
  <cp:contentStatus/>
</cp:coreProperties>
</file>